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390" windowHeight="6030" tabRatio="668" activeTab="0"/>
  </bookViews>
  <sheets>
    <sheet name="Формат ФСТ" sheetId="1" r:id="rId1"/>
  </sheets>
  <definedNames>
    <definedName name="_xlnm.Print_Area" localSheetId="0">'Формат ФСТ'!$A$4:$AB$58</definedName>
  </definedNames>
  <calcPr fullCalcOnLoad="1"/>
</workbook>
</file>

<file path=xl/sharedStrings.xml><?xml version="1.0" encoding="utf-8"?>
<sst xmlns="http://schemas.openxmlformats.org/spreadsheetml/2006/main" count="286" uniqueCount="104">
  <si>
    <t>№ п/п</t>
  </si>
  <si>
    <t>3</t>
  </si>
  <si>
    <t>2</t>
  </si>
  <si>
    <t>Утверждаю: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</si>
  <si>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</si>
  <si>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</si>
  <si>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</si>
  <si>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</si>
  <si>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</si>
  <si>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</si>
  <si>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</si>
  <si>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</si>
  <si>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</si>
  <si>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Амортизация отчетного года</t>
  </si>
  <si>
    <t>Прибыль отчетного года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</si>
  <si>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</si>
  <si>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</si>
  <si>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</si>
  <si>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</si>
  <si>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</si>
  <si>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</si>
  <si>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</si>
  <si>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</si>
  <si>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</si>
  <si>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</si>
  <si>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</si>
  <si>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</si>
  <si>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</si>
  <si>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</si>
  <si>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</si>
  <si>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</si>
  <si>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</si>
  <si>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Окончание</t>
  </si>
  <si>
    <t>Сметная стоимость в тек. ценах, без НДС (тыс.руб)</t>
  </si>
  <si>
    <t xml:space="preserve">Министр энергетики Московской области  </t>
  </si>
  <si>
    <t>Протяжен-ность сетей, км</t>
  </si>
  <si>
    <t xml:space="preserve"> Мощность трансформа-торов,МВА</t>
  </si>
  <si>
    <t>Коли- чество, шт</t>
  </si>
  <si>
    <t>шт</t>
  </si>
  <si>
    <t>8</t>
  </si>
  <si>
    <t>13</t>
  </si>
  <si>
    <t>г. Королев Моск. область</t>
  </si>
  <si>
    <t>Пушкинский р-н, Моск. область</t>
  </si>
  <si>
    <t>СУММА</t>
  </si>
  <si>
    <t>Итого за счет регулируемых тарифов 2017г. (тыс.руб)</t>
  </si>
  <si>
    <t>СМР</t>
  </si>
  <si>
    <t>Генеральный директор АО "МСК Энерго"                                                            В.А. Борисенков</t>
  </si>
  <si>
    <t>Реконструкция РУ-0,4кВ ТП-72, взамен выбывающих основных фондов по адресу: ул. Сакко и Ванцетти, д.3Б</t>
  </si>
  <si>
    <t>Реконструкция распределительных сетей ВЛ-10кВ, ВЛ-0,4кВ от КТП-143,  взамен выбывающих основных фондов по адресу:г.Королев,  мкр. Болшево, ул.Луговая.</t>
  </si>
  <si>
    <t>Реконструкция КЛ-10кВ от РТП-222 до ТП-1350 по адресу: Московская обл., г.Балашиха, мкр.1 Мая</t>
  </si>
  <si>
    <t>Реконструкция электроснабжения  от ТП 303,  взамен выбывающих основных фондов по адресу:Щелковский район,   пос. Образцово</t>
  </si>
  <si>
    <t>Реконструкция КЛ-0,4 кВ от ТП-76, взамен выбывающих основных фондов</t>
  </si>
  <si>
    <t>Реконструкция ВЛИ-0,4 кв от ТП-238,  КТП-159 направлением на д.91 по ул. Кирова мкр. Первомайский, взамен выбывающих основных фондов</t>
  </si>
  <si>
    <t>Реконструкция РП-1517,   взамен выбывающих основных фондов по адресу:      МО, п.Тарасовка, Пушкинский район,</t>
  </si>
  <si>
    <t xml:space="preserve">Реконструкция  КЛ-0,4 кВ от ТП-133,  взамен выбывающих основных фондов    </t>
  </si>
  <si>
    <t>"Реконструкция КТП-132, взамен выбывающих основных фондов по адресу: М.О., г.Королев, мкр.Болшево, ул.Проезжая.</t>
  </si>
  <si>
    <t xml:space="preserve">Реконструкция  внешнего электроснабжения  православного прихода    по адресу: М.о., Пушкинский район, п. Лесные поляны, ул. Ленина, у д.№6. </t>
  </si>
  <si>
    <t>Реконструкция  ВЛИ-0,4 кВ  от ТП-59, взамен выбывающих основных фондов     по адресу: г.Королев, ул.Шоссейная</t>
  </si>
  <si>
    <t xml:space="preserve">Реконструкция ТП-24,                                            взамен выбывающих основных фондов  по адресу: г.Королев, ул. Циолковского, д.24Б,   </t>
  </si>
  <si>
    <t>Реконструкция  ТП-196, взамен выбывающих основных фондов   по адресу:     г.Королев, ул.Калинина д.9а,</t>
  </si>
  <si>
    <t>Реконструкция  СТП 2012, взамен выбывающих основных фондов  по адресу: г.Королев, мкр.Болшево,  ул.Бурково</t>
  </si>
  <si>
    <t>Реконструкция  электроснабжения от               РТП-10 ДСК</t>
  </si>
  <si>
    <t>Реконструкция  ТП-34 , взамен выбывающих основных фондов  по адресу: М.о., Ленинский р-он, мкр.Бутово-Парк-2Б (мкр."Дрожжино-2")</t>
  </si>
  <si>
    <t>Реконструкция ТП-28,  взамен выбывающих основных фондов  по адресу: г.Королев,  ул.Терешковой, д.3</t>
  </si>
  <si>
    <t>Спецтехника и механизмы</t>
  </si>
  <si>
    <t>2018</t>
  </si>
  <si>
    <t>ПИР</t>
  </si>
  <si>
    <t>Ввод объектов в 2018</t>
  </si>
  <si>
    <t>Физические параметры объекта всего</t>
  </si>
  <si>
    <t>ВИД РАБОТ в 2018</t>
  </si>
  <si>
    <t>СМР частично</t>
  </si>
  <si>
    <t>ПИР и СМР</t>
  </si>
  <si>
    <t>г. Лобня Моск. область</t>
  </si>
  <si>
    <t>Трактор экскаватор JCB 3CXS14M2NM</t>
  </si>
  <si>
    <t>ГАЗ-ПСС-131</t>
  </si>
  <si>
    <t>ГАЗ-33086</t>
  </si>
  <si>
    <t>КАМАЗ 390806</t>
  </si>
  <si>
    <t>КАМАЗ 637110</t>
  </si>
  <si>
    <t>Газель</t>
  </si>
  <si>
    <t>ЗИЛ СААЗ 4546</t>
  </si>
  <si>
    <t>Прицеп-роспуск АР-5</t>
  </si>
  <si>
    <t>Прицеп автомобильный 880712</t>
  </si>
  <si>
    <t>УАЗ-390945</t>
  </si>
  <si>
    <t>УАЗ-390944</t>
  </si>
  <si>
    <t>УАЗ-390995</t>
  </si>
  <si>
    <t>ВАЗ-21041</t>
  </si>
  <si>
    <t>Передвижной дизель-генератор</t>
  </si>
  <si>
    <t>Прицеп-платформа</t>
  </si>
  <si>
    <t>Автокран</t>
  </si>
  <si>
    <t>Газель 270500-264-364</t>
  </si>
  <si>
    <t>Соболь</t>
  </si>
  <si>
    <t>LADA GRANTA седан</t>
  </si>
  <si>
    <t>ПИР и СМР большая часть</t>
  </si>
  <si>
    <t>18</t>
  </si>
  <si>
    <t>19</t>
  </si>
  <si>
    <t>20</t>
  </si>
  <si>
    <t>21</t>
  </si>
  <si>
    <t>Примечание</t>
  </si>
  <si>
    <t>ПРОЕКТ ПРОГРАММЫ (КОРРЕКТИРОВКИ) КАПИТАЛЬНЫХ ВЛОЖЕНИЙ АКЦИОНЕРНОГО ОБЩЕСТВА "МСК ЭНЕРГОСЕТЬ" НА 2018  г.г.(БЕЗ НДС)</t>
  </si>
  <si>
    <t>Износ 100%</t>
  </si>
  <si>
    <t>Расширение зоны обслуживания</t>
  </si>
  <si>
    <t>дефектная ведомость, износ 100%</t>
  </si>
  <si>
    <t>Тех.прис.</t>
  </si>
  <si>
    <t xml:space="preserve"> СМР частично, ввод в 2019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</si>
</sst>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###0.0#####"/>
    <numFmt numFmtId="185" formatCode="_-* #,##0;\(#,##0\);_-* &quot;-&quot;??;_-@"/>
    <numFmt numFmtId="186" formatCode="###,###,###,##0,\,000"/>
    <numFmt numFmtId="187" formatCode="[$-FC19]d\ mmmm\ yyyy\ &quot;г.&quot;"/>
    <numFmt numFmtId="188" formatCode="_(* #,##0_);_(* \(#,##0\);_(* &quot;-&quot;_);_(@_)"/>
    <numFmt numFmtId="189" formatCode="#,##0.0"/>
    <numFmt numFmtId="190" formatCode="#,##0.000"/>
    <numFmt numFmtId="191" formatCode="0.0%"/>
    <numFmt numFmtId="192" formatCode="_(* #,##0.00_);_(* \(#,##0.00\);_(* &quot;-&quot;_);_(@_)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#,##0.00_ ;\-#,##0.00\ "/>
    <numFmt numFmtId="201" formatCode="0.0000000"/>
    <numFmt numFmtId="202" formatCode="0.00000000"/>
    <numFmt numFmtId="203" formatCode="0.000000000"/>
    <numFmt numFmtId="204" formatCode="0.0000000000"/>
    <numFmt numFmtId="205" formatCode="#,##0.000000"/>
    <numFmt numFmtId="206" formatCode="[$-3000401]0"/>
    <numFmt numFmtId="207" formatCode="#,##0.0000"/>
    <numFmt numFmtId="208" formatCode="#,##0.00\ &quot;₽&quot;"/>
    <numFmt numFmtId="209" formatCode="#,##0.00\ _₽"/>
  </numFmts>
  <fonts count="41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53" applyFont="1" applyFill="1">
      <alignment/>
      <protection/>
    </xf>
    <xf numFmtId="0" fontId="32" fillId="24" borderId="0" xfId="53" applyFont="1" applyFill="1">
      <alignment/>
      <protection/>
    </xf>
    <xf numFmtId="0" fontId="0" fillId="0" borderId="0" xfId="0" applyFont="1" applyFill="1" applyAlignment="1">
      <alignment horizontal="center" vertical="center" readingOrder="1"/>
    </xf>
    <xf numFmtId="49" fontId="0" fillId="0" borderId="0" xfId="0" applyNumberFormat="1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0" fontId="24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readingOrder="1"/>
    </xf>
    <xf numFmtId="0" fontId="24" fillId="0" borderId="0" xfId="0" applyFont="1" applyFill="1" applyBorder="1" applyAlignment="1">
      <alignment horizontal="center" vertical="center" readingOrder="1"/>
    </xf>
    <xf numFmtId="4" fontId="31" fillId="0" borderId="0" xfId="0" applyNumberFormat="1" applyFont="1" applyFill="1" applyAlignment="1">
      <alignment horizontal="center" vertical="center" readingOrder="1"/>
    </xf>
    <xf numFmtId="4" fontId="31" fillId="0" borderId="0" xfId="0" applyNumberFormat="1" applyFont="1" applyFill="1" applyBorder="1" applyAlignment="1">
      <alignment horizontal="center" vertical="center" readingOrder="1"/>
    </xf>
    <xf numFmtId="4" fontId="28" fillId="0" borderId="0" xfId="54" applyNumberFormat="1" applyFont="1" applyAlignment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0" fontId="26" fillId="0" borderId="0" xfId="0" applyFont="1" applyFill="1" applyAlignment="1">
      <alignment horizontal="center" vertical="center" readingOrder="1"/>
    </xf>
    <xf numFmtId="0" fontId="26" fillId="0" borderId="0" xfId="0" applyFont="1" applyFill="1" applyBorder="1" applyAlignment="1">
      <alignment horizontal="center" vertical="center" readingOrder="1"/>
    </xf>
    <xf numFmtId="49" fontId="21" fillId="0" borderId="10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1" fontId="21" fillId="0" borderId="10" xfId="0" applyNumberFormat="1" applyFont="1" applyFill="1" applyBorder="1" applyAlignment="1">
      <alignment horizontal="center" vertical="center" wrapText="1" readingOrder="1"/>
    </xf>
    <xf numFmtId="49" fontId="29" fillId="0" borderId="10" xfId="0" applyNumberFormat="1" applyFont="1" applyFill="1" applyBorder="1" applyAlignment="1">
      <alignment horizontal="center" vertical="center" wrapText="1" readingOrder="1"/>
    </xf>
    <xf numFmtId="2" fontId="30" fillId="0" borderId="10" xfId="57" applyNumberFormat="1" applyFont="1" applyFill="1" applyBorder="1" applyAlignment="1">
      <alignment horizontal="center" vertical="center" wrapText="1" readingOrder="1"/>
      <protection/>
    </xf>
    <xf numFmtId="0" fontId="0" fillId="0" borderId="0" xfId="54" applyFont="1" applyAlignment="1">
      <alignment horizontal="center" vertical="center" readingOrder="1"/>
      <protection/>
    </xf>
    <xf numFmtId="0" fontId="28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94" fontId="24" fillId="0" borderId="0" xfId="0" applyNumberFormat="1" applyFont="1" applyFill="1" applyBorder="1" applyAlignment="1">
      <alignment horizontal="center" vertical="center" readingOrder="1"/>
    </xf>
    <xf numFmtId="194" fontId="31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Font="1" applyFill="1" applyBorder="1" applyAlignment="1">
      <alignment horizontal="center" vertical="center" readingOrder="1"/>
    </xf>
    <xf numFmtId="194" fontId="26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Border="1" applyAlignment="1">
      <alignment/>
    </xf>
    <xf numFmtId="194" fontId="0" fillId="0" borderId="0" xfId="0" applyNumberFormat="1" applyAlignment="1">
      <alignment/>
    </xf>
    <xf numFmtId="49" fontId="23" fillId="0" borderId="11" xfId="0" applyNumberFormat="1" applyFont="1" applyFill="1" applyBorder="1" applyAlignment="1">
      <alignment horizontal="center" vertical="center" wrapText="1" readingOrder="1"/>
    </xf>
    <xf numFmtId="49" fontId="23" fillId="0" borderId="11" xfId="55" applyNumberFormat="1" applyFont="1" applyFill="1" applyBorder="1" applyAlignment="1">
      <alignment horizontal="center" vertical="center" readingOrder="1"/>
      <protection/>
    </xf>
    <xf numFmtId="4" fontId="34" fillId="27" borderId="10" xfId="0" applyNumberFormat="1" applyFont="1" applyFill="1" applyBorder="1" applyAlignment="1">
      <alignment horizontal="center" vertical="center" readingOrder="1"/>
    </xf>
    <xf numFmtId="4" fontId="35" fillId="0" borderId="10" xfId="53" applyNumberFormat="1" applyFont="1" applyFill="1" applyBorder="1" applyAlignment="1">
      <alignment horizontal="center" vertical="center" readingOrder="1"/>
      <protection/>
    </xf>
    <xf numFmtId="4" fontId="35" fillId="0" borderId="10" xfId="57" applyNumberFormat="1" applyFont="1" applyFill="1" applyBorder="1" applyAlignment="1">
      <alignment horizontal="center" vertical="center" wrapText="1" readingOrder="1"/>
      <protection/>
    </xf>
    <xf numFmtId="4" fontId="35" fillId="0" borderId="10" xfId="53" applyNumberFormat="1" applyFont="1" applyFill="1" applyBorder="1" applyAlignment="1">
      <alignment horizontal="center" vertical="center" wrapText="1" readingOrder="1"/>
      <protection/>
    </xf>
    <xf numFmtId="0" fontId="28" fillId="0" borderId="0" xfId="0" applyFont="1" applyBorder="1" applyAlignment="1">
      <alignment/>
    </xf>
    <xf numFmtId="194" fontId="29" fillId="0" borderId="10" xfId="0" applyNumberFormat="1" applyFont="1" applyFill="1" applyBorder="1" applyAlignment="1">
      <alignment horizontal="center" vertical="center" wrapText="1" readingOrder="1"/>
    </xf>
    <xf numFmtId="1" fontId="24" fillId="0" borderId="0" xfId="0" applyNumberFormat="1" applyFont="1" applyFill="1" applyBorder="1" applyAlignment="1">
      <alignment horizontal="center" vertical="center" readingOrder="1"/>
    </xf>
    <xf numFmtId="1" fontId="31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Border="1" applyAlignment="1">
      <alignment horizontal="center" vertical="center" readingOrder="1"/>
    </xf>
    <xf numFmtId="1" fontId="26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4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Font="1" applyFill="1" applyAlignment="1">
      <alignment horizontal="center" vertical="center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3" fontId="29" fillId="0" borderId="10" xfId="0" applyNumberFormat="1" applyFont="1" applyFill="1" applyBorder="1" applyAlignment="1">
      <alignment horizontal="center" vertical="center" wrapText="1" readingOrder="1"/>
    </xf>
    <xf numFmtId="3" fontId="30" fillId="0" borderId="10" xfId="57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 readingOrder="1"/>
    </xf>
    <xf numFmtId="49" fontId="23" fillId="0" borderId="10" xfId="0" applyNumberFormat="1" applyFont="1" applyFill="1" applyBorder="1" applyAlignment="1">
      <alignment horizontal="center" vertical="center" wrapText="1" readingOrder="1"/>
    </xf>
    <xf numFmtId="49" fontId="29" fillId="0" borderId="10" xfId="63" applyNumberFormat="1" applyFont="1" applyFill="1" applyBorder="1" applyAlignment="1">
      <alignment horizontal="center" vertical="center" wrapText="1" readingOrder="1"/>
    </xf>
    <xf numFmtId="194" fontId="35" fillId="0" borderId="10" xfId="63" applyNumberFormat="1" applyFont="1" applyFill="1" applyBorder="1" applyAlignment="1">
      <alignment horizontal="center" vertical="center" readingOrder="1"/>
    </xf>
    <xf numFmtId="1" fontId="35" fillId="0" borderId="10" xfId="63" applyNumberFormat="1" applyFont="1" applyFill="1" applyBorder="1" applyAlignment="1">
      <alignment horizontal="center" vertical="center" readingOrder="1"/>
    </xf>
    <xf numFmtId="4" fontId="34" fillId="27" borderId="10" xfId="53" applyNumberFormat="1" applyFont="1" applyFill="1" applyBorder="1" applyAlignment="1">
      <alignment horizontal="center" vertical="center" wrapText="1" readingOrder="1"/>
      <protection/>
    </xf>
    <xf numFmtId="49" fontId="23" fillId="28" borderId="11" xfId="0" applyNumberFormat="1" applyFont="1" applyFill="1" applyBorder="1" applyAlignment="1">
      <alignment horizontal="center" vertical="center" wrapText="1" readingOrder="1"/>
    </xf>
    <xf numFmtId="0" fontId="29" fillId="0" borderId="0" xfId="53" applyFont="1" applyFill="1" applyBorder="1" applyAlignment="1">
      <alignment horizontal="center" vertical="center" wrapText="1" readingOrder="1"/>
      <protection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/>
    </xf>
    <xf numFmtId="0" fontId="21" fillId="0" borderId="10" xfId="53" applyFont="1" applyFill="1" applyBorder="1" applyAlignment="1">
      <alignment horizontal="center" vertical="center" wrapText="1" readingOrder="1"/>
      <protection/>
    </xf>
    <xf numFmtId="1" fontId="21" fillId="29" borderId="10" xfId="0" applyNumberFormat="1" applyFont="1" applyFill="1" applyBorder="1" applyAlignment="1">
      <alignment horizontal="center" vertical="center" wrapText="1" readingOrder="1"/>
    </xf>
    <xf numFmtId="4" fontId="29" fillId="29" borderId="10" xfId="0" applyNumberFormat="1" applyFont="1" applyFill="1" applyBorder="1" applyAlignment="1">
      <alignment horizontal="center" vertical="center" wrapText="1" readingOrder="1"/>
    </xf>
    <xf numFmtId="4" fontId="34" fillId="29" borderId="10" xfId="0" applyNumberFormat="1" applyFont="1" applyFill="1" applyBorder="1" applyAlignment="1">
      <alignment horizontal="center" vertical="center" readingOrder="1"/>
    </xf>
    <xf numFmtId="4" fontId="34" fillId="29" borderId="10" xfId="66" applyNumberFormat="1" applyFont="1" applyFill="1" applyBorder="1" applyAlignment="1">
      <alignment horizontal="center" vertical="center" wrapText="1" readingOrder="1"/>
    </xf>
    <xf numFmtId="4" fontId="34" fillId="29" borderId="10" xfId="53" applyNumberFormat="1" applyFont="1" applyFill="1" applyBorder="1" applyAlignment="1">
      <alignment horizontal="center" vertical="center" wrapText="1" readingOrder="1"/>
      <protection/>
    </xf>
    <xf numFmtId="1" fontId="21" fillId="30" borderId="10" xfId="0" applyNumberFormat="1" applyFont="1" applyFill="1" applyBorder="1" applyAlignment="1">
      <alignment horizontal="center" vertical="center" wrapText="1" readingOrder="1"/>
    </xf>
    <xf numFmtId="4" fontId="29" fillId="30" borderId="10" xfId="0" applyNumberFormat="1" applyFont="1" applyFill="1" applyBorder="1" applyAlignment="1">
      <alignment horizontal="center" vertical="center" wrapText="1" readingOrder="1"/>
    </xf>
    <xf numFmtId="4" fontId="34" fillId="30" borderId="10" xfId="0" applyNumberFormat="1" applyFont="1" applyFill="1" applyBorder="1" applyAlignment="1">
      <alignment horizontal="center" vertical="center" readingOrder="1"/>
    </xf>
    <xf numFmtId="194" fontId="21" fillId="24" borderId="10" xfId="0" applyNumberFormat="1" applyFont="1" applyFill="1" applyBorder="1" applyAlignment="1">
      <alignment horizontal="center" vertical="center" wrapText="1" readingOrder="1"/>
    </xf>
    <xf numFmtId="1" fontId="21" fillId="24" borderId="10" xfId="0" applyNumberFormat="1" applyFont="1" applyFill="1" applyBorder="1" applyAlignment="1">
      <alignment horizontal="center" vertical="center" wrapText="1" readingOrder="1"/>
    </xf>
    <xf numFmtId="1" fontId="29" fillId="24" borderId="10" xfId="0" applyNumberFormat="1" applyFont="1" applyFill="1" applyBorder="1" applyAlignment="1">
      <alignment horizontal="center" vertical="center" wrapText="1" readingOrder="1"/>
    </xf>
    <xf numFmtId="194" fontId="29" fillId="24" borderId="10" xfId="0" applyNumberFormat="1" applyFont="1" applyFill="1" applyBorder="1" applyAlignment="1">
      <alignment horizontal="center" vertical="center" wrapText="1" readingOrder="1"/>
    </xf>
    <xf numFmtId="190" fontId="29" fillId="31" borderId="10" xfId="0" applyNumberFormat="1" applyFont="1" applyFill="1" applyBorder="1" applyAlignment="1">
      <alignment horizontal="center" vertical="center" wrapText="1" readingOrder="1"/>
    </xf>
    <xf numFmtId="4" fontId="29" fillId="24" borderId="10" xfId="0" applyNumberFormat="1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wrapText="1" readingOrder="1"/>
    </xf>
    <xf numFmtId="194" fontId="35" fillId="0" borderId="10" xfId="53" applyNumberFormat="1" applyFont="1" applyFill="1" applyBorder="1" applyAlignment="1">
      <alignment horizontal="center" vertical="center" wrapText="1" readingOrder="1"/>
      <protection/>
    </xf>
    <xf numFmtId="194" fontId="35" fillId="0" borderId="10" xfId="53" applyNumberFormat="1" applyFont="1" applyFill="1" applyBorder="1" applyAlignment="1">
      <alignment horizontal="center" vertical="center" readingOrder="1"/>
      <protection/>
    </xf>
    <xf numFmtId="1" fontId="35" fillId="0" borderId="10" xfId="53" applyNumberFormat="1" applyFont="1" applyFill="1" applyBorder="1" applyAlignment="1">
      <alignment horizontal="center" vertical="center" wrapText="1" readingOrder="1"/>
      <protection/>
    </xf>
    <xf numFmtId="0" fontId="27" fillId="0" borderId="10" xfId="57" applyFont="1" applyFill="1" applyBorder="1" applyAlignment="1">
      <alignment horizontal="center" vertical="center" wrapText="1" readingOrder="1"/>
      <protection/>
    </xf>
    <xf numFmtId="194" fontId="35" fillId="0" borderId="10" xfId="0" applyNumberFormat="1" applyFont="1" applyFill="1" applyBorder="1" applyAlignment="1">
      <alignment horizontal="center" vertical="center" wrapText="1" readingOrder="1"/>
    </xf>
    <xf numFmtId="1" fontId="35" fillId="0" borderId="10" xfId="0" applyNumberFormat="1" applyFont="1" applyFill="1" applyBorder="1" applyAlignment="1">
      <alignment horizontal="center" vertical="center" wrapText="1" readingOrder="1"/>
    </xf>
    <xf numFmtId="4" fontId="35" fillId="0" borderId="10" xfId="0" applyNumberFormat="1" applyFont="1" applyFill="1" applyBorder="1" applyAlignment="1">
      <alignment horizontal="center" vertical="center" readingOrder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/>
    </xf>
    <xf numFmtId="209" fontId="0" fillId="24" borderId="10" xfId="0" applyNumberFormat="1" applyFill="1" applyBorder="1" applyAlignment="1">
      <alignment horizontal="center" vertical="center" wrapText="1" readingOrder="1"/>
    </xf>
    <xf numFmtId="0" fontId="0" fillId="24" borderId="10" xfId="0" applyFont="1" applyFill="1" applyBorder="1" applyAlignment="1">
      <alignment horizontal="center" vertical="center" wrapText="1" readingOrder="1"/>
    </xf>
    <xf numFmtId="209" fontId="40" fillId="24" borderId="10" xfId="53" applyNumberFormat="1" applyFont="1" applyFill="1" applyBorder="1" applyAlignment="1">
      <alignment horizontal="center" vertical="center" wrapText="1" readingOrder="1"/>
      <protection/>
    </xf>
    <xf numFmtId="0" fontId="40" fillId="24" borderId="10" xfId="53" applyFont="1" applyFill="1" applyBorder="1" applyAlignment="1">
      <alignment horizontal="center" vertical="center" wrapText="1" readingOrder="1"/>
      <protection/>
    </xf>
    <xf numFmtId="4" fontId="28" fillId="0" borderId="0" xfId="0" applyNumberFormat="1" applyFont="1" applyFill="1" applyAlignment="1">
      <alignment horizontal="center" vertical="center" readingOrder="1"/>
    </xf>
    <xf numFmtId="194" fontId="28" fillId="0" borderId="0" xfId="0" applyNumberFormat="1" applyFont="1" applyFill="1" applyBorder="1" applyAlignment="1">
      <alignment horizontal="center" vertical="center" readingOrder="1"/>
    </xf>
    <xf numFmtId="9" fontId="0" fillId="24" borderId="10" xfId="62" applyFont="1" applyFill="1" applyBorder="1" applyAlignment="1">
      <alignment horizontal="center" vertical="center" wrapText="1" readingOrder="1"/>
    </xf>
    <xf numFmtId="0" fontId="0" fillId="24" borderId="12" xfId="0" applyFont="1" applyFill="1" applyBorder="1" applyAlignment="1">
      <alignment horizontal="center" vertical="center" wrapText="1" readingOrder="1"/>
    </xf>
    <xf numFmtId="0" fontId="0" fillId="24" borderId="10" xfId="53" applyNumberFormat="1" applyFont="1" applyFill="1" applyBorder="1" applyAlignment="1">
      <alignment horizontal="center" vertical="center" wrapText="1" readingOrder="1"/>
      <protection/>
    </xf>
    <xf numFmtId="0" fontId="40" fillId="24" borderId="10" xfId="0" applyFont="1" applyFill="1" applyBorder="1" applyAlignment="1">
      <alignment horizontal="center" vertical="center" wrapText="1" readingOrder="1"/>
    </xf>
    <xf numFmtId="0" fontId="0" fillId="24" borderId="13" xfId="0" applyFont="1" applyFill="1" applyBorder="1" applyAlignment="1">
      <alignment horizontal="center" vertical="center" wrapText="1" readingOrder="1"/>
    </xf>
    <xf numFmtId="0" fontId="40" fillId="0" borderId="0" xfId="53" applyFont="1" applyFill="1" applyAlignment="1">
      <alignment horizontal="center" vertical="center" wrapText="1" readingOrder="1"/>
      <protection/>
    </xf>
    <xf numFmtId="209" fontId="29" fillId="24" borderId="10" xfId="0" applyNumberFormat="1" applyFont="1" applyFill="1" applyBorder="1" applyAlignment="1">
      <alignment horizontal="center" vertical="center"/>
    </xf>
    <xf numFmtId="4" fontId="34" fillId="32" borderId="10" xfId="0" applyNumberFormat="1" applyFont="1" applyFill="1" applyBorder="1" applyAlignment="1">
      <alignment horizontal="center" vertical="center" readingOrder="1"/>
    </xf>
    <xf numFmtId="4" fontId="34" fillId="32" borderId="10" xfId="66" applyNumberFormat="1" applyFont="1" applyFill="1" applyBorder="1" applyAlignment="1">
      <alignment horizontal="center" vertical="center" wrapText="1" readingOrder="1"/>
    </xf>
    <xf numFmtId="49" fontId="23" fillId="24" borderId="11" xfId="55" applyNumberFormat="1" applyFont="1" applyFill="1" applyBorder="1" applyAlignment="1">
      <alignment horizontal="center" vertical="center" readingOrder="1"/>
      <protection/>
    </xf>
    <xf numFmtId="0" fontId="27" fillId="24" borderId="10" xfId="57" applyFont="1" applyFill="1" applyBorder="1" applyAlignment="1">
      <alignment horizontal="center" vertical="center" wrapText="1" readingOrder="1"/>
      <protection/>
    </xf>
    <xf numFmtId="49" fontId="29" fillId="24" borderId="10" xfId="0" applyNumberFormat="1" applyFont="1" applyFill="1" applyBorder="1" applyAlignment="1">
      <alignment horizontal="center" vertical="center" wrapText="1" readingOrder="1"/>
    </xf>
    <xf numFmtId="2" fontId="30" fillId="24" borderId="10" xfId="57" applyNumberFormat="1" applyFont="1" applyFill="1" applyBorder="1" applyAlignment="1">
      <alignment horizontal="center" vertical="center" wrapText="1" readingOrder="1"/>
      <protection/>
    </xf>
    <xf numFmtId="3" fontId="30" fillId="24" borderId="10" xfId="57" applyNumberFormat="1" applyFont="1" applyFill="1" applyBorder="1" applyAlignment="1">
      <alignment horizontal="center" vertical="center" wrapText="1" readingOrder="1"/>
      <protection/>
    </xf>
    <xf numFmtId="194" fontId="35" fillId="24" borderId="10" xfId="0" applyNumberFormat="1" applyFont="1" applyFill="1" applyBorder="1" applyAlignment="1">
      <alignment horizontal="center" vertical="center" wrapText="1" readingOrder="1"/>
    </xf>
    <xf numFmtId="1" fontId="35" fillId="24" borderId="10" xfId="0" applyNumberFormat="1" applyFont="1" applyFill="1" applyBorder="1" applyAlignment="1">
      <alignment horizontal="center" vertical="center" wrapText="1" readingOrder="1"/>
    </xf>
    <xf numFmtId="4" fontId="35" fillId="24" borderId="10" xfId="0" applyNumberFormat="1" applyFont="1" applyFill="1" applyBorder="1" applyAlignment="1">
      <alignment horizontal="center" vertical="center" readingOrder="1"/>
    </xf>
    <xf numFmtId="194" fontId="30" fillId="0" borderId="10" xfId="57" applyNumberFormat="1" applyFont="1" applyFill="1" applyBorder="1" applyAlignment="1">
      <alignment horizontal="center" vertical="center" wrapText="1" readingOrder="1"/>
      <protection/>
    </xf>
    <xf numFmtId="194" fontId="30" fillId="24" borderId="10" xfId="57" applyNumberFormat="1" applyFont="1" applyFill="1" applyBorder="1" applyAlignment="1">
      <alignment horizontal="center" vertical="center" wrapText="1" readingOrder="1"/>
      <protection/>
    </xf>
    <xf numFmtId="194" fontId="29" fillId="0" borderId="10" xfId="63" applyNumberFormat="1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horizontal="justify" vertical="center"/>
    </xf>
    <xf numFmtId="0" fontId="23" fillId="24" borderId="14" xfId="0" applyFont="1" applyFill="1" applyBorder="1" applyAlignment="1">
      <alignment horizontal="center" vertical="center" readingOrder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4" fontId="37" fillId="29" borderId="10" xfId="53" applyNumberFormat="1" applyFont="1" applyFill="1" applyBorder="1" applyAlignment="1">
      <alignment horizontal="center" vertical="center" wrapText="1" readingOrder="1"/>
      <protection/>
    </xf>
    <xf numFmtId="9" fontId="0" fillId="32" borderId="10" xfId="62" applyFont="1" applyFill="1" applyBorder="1" applyAlignment="1">
      <alignment horizontal="center" vertical="center" wrapText="1" readingOrder="1"/>
    </xf>
    <xf numFmtId="0" fontId="21" fillId="32" borderId="10" xfId="53" applyFont="1" applyFill="1" applyBorder="1" applyAlignment="1">
      <alignment horizontal="center" vertical="center" wrapText="1" readingOrder="1"/>
      <protection/>
    </xf>
    <xf numFmtId="49" fontId="29" fillId="32" borderId="10" xfId="63" applyNumberFormat="1" applyFont="1" applyFill="1" applyBorder="1" applyAlignment="1">
      <alignment horizontal="center" vertical="center" wrapText="1" readingOrder="1"/>
    </xf>
    <xf numFmtId="2" fontId="30" fillId="32" borderId="10" xfId="57" applyNumberFormat="1" applyFont="1" applyFill="1" applyBorder="1" applyAlignment="1">
      <alignment horizontal="center" vertical="center" wrapText="1" readingOrder="1"/>
      <protection/>
    </xf>
    <xf numFmtId="194" fontId="29" fillId="32" borderId="10" xfId="63" applyNumberFormat="1" applyFont="1" applyFill="1" applyBorder="1" applyAlignment="1">
      <alignment horizontal="center" vertical="center" wrapText="1" readingOrder="1"/>
    </xf>
    <xf numFmtId="3" fontId="30" fillId="32" borderId="10" xfId="57" applyNumberFormat="1" applyFont="1" applyFill="1" applyBorder="1" applyAlignment="1">
      <alignment horizontal="center" vertical="center" wrapText="1" readingOrder="1"/>
      <protection/>
    </xf>
    <xf numFmtId="4" fontId="34" fillId="32" borderId="10" xfId="53" applyNumberFormat="1" applyFont="1" applyFill="1" applyBorder="1" applyAlignment="1">
      <alignment horizontal="center" vertical="center" wrapText="1" readingOrder="1"/>
      <protection/>
    </xf>
    <xf numFmtId="194" fontId="35" fillId="32" borderId="10" xfId="53" applyNumberFormat="1" applyFont="1" applyFill="1" applyBorder="1" applyAlignment="1">
      <alignment horizontal="center" vertical="center" wrapText="1" readingOrder="1"/>
      <protection/>
    </xf>
    <xf numFmtId="194" fontId="35" fillId="32" borderId="10" xfId="53" applyNumberFormat="1" applyFont="1" applyFill="1" applyBorder="1" applyAlignment="1">
      <alignment horizontal="center" vertical="center" readingOrder="1"/>
      <protection/>
    </xf>
    <xf numFmtId="1" fontId="35" fillId="32" borderId="10" xfId="53" applyNumberFormat="1" applyFont="1" applyFill="1" applyBorder="1" applyAlignment="1">
      <alignment horizontal="center" vertical="center" wrapText="1" readingOrder="1"/>
      <protection/>
    </xf>
    <xf numFmtId="4" fontId="35" fillId="32" borderId="10" xfId="53" applyNumberFormat="1" applyFont="1" applyFill="1" applyBorder="1" applyAlignment="1">
      <alignment horizontal="center" vertical="center" readingOrder="1"/>
      <protection/>
    </xf>
    <xf numFmtId="4" fontId="35" fillId="32" borderId="10" xfId="53" applyNumberFormat="1" applyFont="1" applyFill="1" applyBorder="1" applyAlignment="1">
      <alignment horizontal="center" vertical="center" wrapText="1" readingOrder="1"/>
      <protection/>
    </xf>
    <xf numFmtId="1" fontId="1" fillId="32" borderId="10" xfId="0" applyNumberFormat="1" applyFont="1" applyFill="1" applyBorder="1" applyAlignment="1">
      <alignment horizontal="center" vertical="center" wrapText="1" readingOrder="1"/>
    </xf>
    <xf numFmtId="1" fontId="23" fillId="32" borderId="10" xfId="0" applyNumberFormat="1" applyFont="1" applyFill="1" applyBorder="1" applyAlignment="1">
      <alignment horizontal="center" vertical="center" wrapText="1" readingOrder="1"/>
    </xf>
    <xf numFmtId="49" fontId="29" fillId="32" borderId="10" xfId="0" applyNumberFormat="1" applyFont="1" applyFill="1" applyBorder="1" applyAlignment="1">
      <alignment horizontal="center" vertical="center" wrapText="1" readingOrder="1"/>
    </xf>
    <xf numFmtId="190" fontId="29" fillId="32" borderId="10" xfId="0" applyNumberFormat="1" applyFont="1" applyFill="1" applyBorder="1" applyAlignment="1">
      <alignment horizontal="center" vertical="center" wrapText="1" readingOrder="1"/>
    </xf>
    <xf numFmtId="3" fontId="29" fillId="32" borderId="10" xfId="0" applyNumberFormat="1" applyFont="1" applyFill="1" applyBorder="1" applyAlignment="1">
      <alignment horizontal="center" vertical="center" wrapText="1" readingOrder="1"/>
    </xf>
    <xf numFmtId="4" fontId="29" fillId="32" borderId="10" xfId="0" applyNumberFormat="1" applyFont="1" applyFill="1" applyBorder="1" applyAlignment="1">
      <alignment horizontal="center" vertical="center" wrapText="1" readingOrder="1"/>
    </xf>
    <xf numFmtId="1" fontId="29" fillId="32" borderId="10" xfId="0" applyNumberFormat="1" applyFont="1" applyFill="1" applyBorder="1" applyAlignment="1">
      <alignment horizontal="center" vertical="center" wrapText="1" readingOrder="1"/>
    </xf>
    <xf numFmtId="194" fontId="35" fillId="24" borderId="10" xfId="53" applyNumberFormat="1" applyFont="1" applyFill="1" applyBorder="1" applyAlignment="1">
      <alignment horizontal="center" vertical="center" wrapText="1" readingOrder="1"/>
      <protection/>
    </xf>
    <xf numFmtId="194" fontId="35" fillId="24" borderId="10" xfId="53" applyNumberFormat="1" applyFont="1" applyFill="1" applyBorder="1" applyAlignment="1">
      <alignment horizontal="center" vertical="center" readingOrder="1"/>
      <protection/>
    </xf>
    <xf numFmtId="1" fontId="35" fillId="24" borderId="10" xfId="53" applyNumberFormat="1" applyFont="1" applyFill="1" applyBorder="1" applyAlignment="1">
      <alignment horizontal="center" vertical="center" wrapText="1" readingOrder="1"/>
      <protection/>
    </xf>
    <xf numFmtId="4" fontId="35" fillId="24" borderId="10" xfId="53" applyNumberFormat="1" applyFont="1" applyFill="1" applyBorder="1" applyAlignment="1">
      <alignment horizontal="center" vertical="center" readingOrder="1"/>
      <protection/>
    </xf>
    <xf numFmtId="4" fontId="35" fillId="24" borderId="10" xfId="53" applyNumberFormat="1" applyFont="1" applyFill="1" applyBorder="1" applyAlignment="1">
      <alignment horizontal="center" vertical="center" wrapText="1" readingOrder="1"/>
      <protection/>
    </xf>
    <xf numFmtId="4" fontId="34" fillId="30" borderId="10" xfId="53" applyNumberFormat="1" applyFont="1" applyFill="1" applyBorder="1" applyAlignment="1">
      <alignment horizontal="center" vertical="center" wrapText="1" readingOrder="1"/>
      <protection/>
    </xf>
    <xf numFmtId="0" fontId="33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center" vertical="center" wrapText="1" readingOrder="1"/>
    </xf>
    <xf numFmtId="0" fontId="0" fillId="0" borderId="15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21" fillId="0" borderId="15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49" fontId="21" fillId="0" borderId="15" xfId="0" applyNumberFormat="1" applyFont="1" applyFill="1" applyBorder="1" applyAlignment="1">
      <alignment horizontal="center" vertical="center" wrapText="1" readingOrder="1"/>
    </xf>
    <xf numFmtId="49" fontId="21" fillId="0" borderId="10" xfId="0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vertical="center" readingOrder="1"/>
    </xf>
    <xf numFmtId="0" fontId="23" fillId="0" borderId="16" xfId="0" applyFont="1" applyFill="1" applyBorder="1" applyAlignment="1">
      <alignment horizontal="center" vertical="center" wrapText="1" readingOrder="1"/>
    </xf>
    <xf numFmtId="0" fontId="23" fillId="0" borderId="11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/>
    </xf>
    <xf numFmtId="0" fontId="21" fillId="24" borderId="10" xfId="0" applyFont="1" applyFill="1" applyBorder="1" applyAlignment="1">
      <alignment horizontal="center" vertical="center" wrapText="1" readingOrder="1"/>
    </xf>
    <xf numFmtId="0" fontId="28" fillId="0" borderId="0" xfId="0" applyFont="1" applyBorder="1" applyAlignment="1">
      <alignment/>
    </xf>
    <xf numFmtId="0" fontId="21" fillId="29" borderId="15" xfId="0" applyFont="1" applyFill="1" applyBorder="1" applyAlignment="1">
      <alignment horizontal="center" vertical="center" wrapText="1" readingOrder="1"/>
    </xf>
    <xf numFmtId="0" fontId="21" fillId="29" borderId="10" xfId="0" applyFont="1" applyFill="1" applyBorder="1" applyAlignment="1">
      <alignment horizontal="center" vertical="center" wrapText="1" readingOrder="1"/>
    </xf>
    <xf numFmtId="0" fontId="21" fillId="30" borderId="10" xfId="0" applyFont="1" applyFill="1" applyBorder="1" applyAlignment="1">
      <alignment horizontal="center" vertical="center" wrapText="1" readingOrder="1"/>
    </xf>
    <xf numFmtId="0" fontId="23" fillId="24" borderId="15" xfId="0" applyFont="1" applyFill="1" applyBorder="1" applyAlignment="1">
      <alignment horizontal="center" vertical="center" readingOrder="1"/>
    </xf>
    <xf numFmtId="0" fontId="21" fillId="24" borderId="10" xfId="0" applyFont="1" applyFill="1" applyBorder="1" applyAlignment="1">
      <alignment horizontal="center" vertical="center" readingOrder="1"/>
    </xf>
    <xf numFmtId="0" fontId="35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readingOrder="1"/>
    </xf>
    <xf numFmtId="0" fontId="0" fillId="0" borderId="0" xfId="0" applyFont="1" applyAlignment="1">
      <alignment horizontal="center" vertical="center" readingOrder="1"/>
    </xf>
    <xf numFmtId="0" fontId="0" fillId="0" borderId="21" xfId="0" applyFont="1" applyBorder="1" applyAlignment="1">
      <alignment/>
    </xf>
    <xf numFmtId="0" fontId="29" fillId="0" borderId="0" xfId="0" applyNumberFormat="1" applyFont="1" applyFill="1" applyAlignment="1">
      <alignment horizontal="center" vertical="center" readingOrder="1"/>
    </xf>
    <xf numFmtId="4" fontId="0" fillId="0" borderId="10" xfId="53" applyNumberFormat="1" applyFont="1" applyFill="1" applyBorder="1" applyAlignment="1">
      <alignment horizontal="center" vertical="center" wrapText="1" readingOrder="1"/>
      <protection/>
    </xf>
    <xf numFmtId="194" fontId="0" fillId="0" borderId="2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 readingOrder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tabSelected="1" zoomScale="62" zoomScaleNormal="62" zoomScalePageLayoutView="0" workbookViewId="0" topLeftCell="A1">
      <pane ySplit="12" topLeftCell="A13" activePane="bottomLeft" state="frozen"/>
      <selection pane="topLeft" activeCell="A1" sqref="A1"/>
      <selection pane="bottomLeft" activeCell="O16" sqref="O16"/>
    </sheetView>
  </sheetViews>
  <sheetFormatPr defaultColWidth="9.00390625" defaultRowHeight="15.75"/>
  <cols>
    <col min="1" max="1" width="6.125" style="0" customWidth="1"/>
    <col min="2" max="2" width="31.625" style="0" customWidth="1"/>
    <col min="3" max="3" width="10.25390625" style="0" customWidth="1"/>
    <col min="4" max="4" width="8.375" style="0" customWidth="1"/>
    <col min="5" max="5" width="9.25390625" style="0" customWidth="1"/>
    <col min="6" max="6" width="7.00390625" style="0" customWidth="1"/>
    <col min="7" max="7" width="8.25390625" style="0" customWidth="1"/>
    <col min="8" max="8" width="5.75390625" style="60" customWidth="1"/>
    <col min="9" max="9" width="13.00390625" style="9" customWidth="1"/>
    <col min="10" max="10" width="12.25390625" style="9" customWidth="1"/>
    <col min="11" max="11" width="6.75390625" style="39" customWidth="1"/>
    <col min="12" max="12" width="7.125" style="0" customWidth="1"/>
    <col min="13" max="13" width="6.00390625" style="53" customWidth="1"/>
    <col min="14" max="14" width="13.75390625" style="0" customWidth="1"/>
    <col min="15" max="15" width="11.875" style="0" customWidth="1"/>
    <col min="16" max="16" width="6.125" style="0" customWidth="1"/>
    <col min="17" max="17" width="7.00390625" style="0" customWidth="1"/>
    <col min="18" max="18" width="19.875" style="0" customWidth="1"/>
    <col min="19" max="19" width="12.875" style="0" hidden="1" customWidth="1"/>
    <col min="20" max="20" width="10.625" style="0" hidden="1" customWidth="1"/>
    <col min="38" max="38" width="40.00390625" style="0" customWidth="1"/>
  </cols>
  <sheetData>
    <row r="1" spans="1:18" ht="30.75" customHeight="1">
      <c r="A1" s="154" t="s">
        <v>3</v>
      </c>
      <c r="B1" s="154"/>
      <c r="C1" s="154"/>
      <c r="D1" s="154"/>
      <c r="E1" s="14"/>
      <c r="F1" s="15"/>
      <c r="G1" s="15"/>
      <c r="H1" s="54"/>
      <c r="I1" s="16"/>
      <c r="J1" s="16"/>
      <c r="K1" s="34"/>
      <c r="L1" s="17"/>
      <c r="M1" s="48"/>
      <c r="N1" s="30"/>
      <c r="O1" s="30"/>
      <c r="P1" s="30"/>
      <c r="Q1" s="12"/>
      <c r="R1" s="12"/>
    </row>
    <row r="2" spans="1:18" ht="28.5" customHeight="1">
      <c r="A2" s="155" t="s">
        <v>34</v>
      </c>
      <c r="B2" s="155"/>
      <c r="C2" s="155"/>
      <c r="D2" s="155"/>
      <c r="E2" s="155"/>
      <c r="F2" s="15"/>
      <c r="G2" s="15"/>
      <c r="H2" s="54"/>
      <c r="I2" s="16"/>
      <c r="J2" s="102"/>
      <c r="K2" s="103"/>
      <c r="L2" s="179"/>
      <c r="M2" s="180"/>
      <c r="N2" s="180"/>
      <c r="O2" s="20"/>
      <c r="P2" s="20"/>
      <c r="Q2" s="20"/>
      <c r="R2" s="20"/>
    </row>
    <row r="3" spans="1:18" ht="22.5" customHeight="1">
      <c r="A3" s="155"/>
      <c r="B3" s="155"/>
      <c r="C3" s="155"/>
      <c r="D3" s="13"/>
      <c r="E3" s="14"/>
      <c r="F3" s="15"/>
      <c r="G3" s="15"/>
      <c r="H3" s="54"/>
      <c r="I3" s="16"/>
      <c r="J3" s="18"/>
      <c r="K3" s="35"/>
      <c r="L3" s="19"/>
      <c r="M3" s="49"/>
      <c r="N3" s="20"/>
      <c r="O3" s="20"/>
      <c r="P3" s="20"/>
      <c r="Q3" s="20"/>
      <c r="R3" s="20"/>
    </row>
    <row r="4" spans="1:18" ht="26.25" customHeight="1">
      <c r="A4" s="154"/>
      <c r="B4" s="154"/>
      <c r="C4" s="154"/>
      <c r="D4" s="154"/>
      <c r="E4" s="14"/>
      <c r="F4" s="14"/>
      <c r="G4" s="14"/>
      <c r="H4" s="55"/>
      <c r="I4" s="21"/>
      <c r="J4" s="21"/>
      <c r="K4" s="36"/>
      <c r="L4" s="22"/>
      <c r="M4" s="50"/>
      <c r="N4" s="20"/>
      <c r="O4" s="20"/>
      <c r="P4" s="20"/>
      <c r="Q4" s="20"/>
      <c r="R4" s="20"/>
    </row>
    <row r="5" spans="1:91" ht="18.75">
      <c r="A5" s="182" t="s">
        <v>98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25.5" customHeight="1" thickBot="1">
      <c r="A6" s="23" t="s">
        <v>4</v>
      </c>
      <c r="B6" s="23"/>
      <c r="C6" s="162"/>
      <c r="D6" s="162"/>
      <c r="E6" s="162"/>
      <c r="F6" s="162"/>
      <c r="G6" s="162"/>
      <c r="H6" s="162"/>
      <c r="I6" s="162"/>
      <c r="J6" s="24"/>
      <c r="K6" s="37"/>
      <c r="L6" s="24"/>
      <c r="M6" s="51"/>
      <c r="N6" s="24"/>
      <c r="O6" s="24"/>
      <c r="P6" s="24"/>
      <c r="Q6" s="24"/>
      <c r="R6" s="2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5.75" customHeight="1" thickBot="1">
      <c r="A7" s="163" t="s">
        <v>0</v>
      </c>
      <c r="B7" s="156" t="s">
        <v>5</v>
      </c>
      <c r="C7" s="158" t="s">
        <v>6</v>
      </c>
      <c r="D7" s="160" t="s">
        <v>7</v>
      </c>
      <c r="E7" s="160"/>
      <c r="F7" s="158" t="s">
        <v>68</v>
      </c>
      <c r="G7" s="158"/>
      <c r="H7" s="158"/>
      <c r="I7" s="168" t="s">
        <v>33</v>
      </c>
      <c r="J7" s="168" t="s">
        <v>44</v>
      </c>
      <c r="K7" s="171">
        <v>2018</v>
      </c>
      <c r="L7" s="171"/>
      <c r="M7" s="171"/>
      <c r="N7" s="171"/>
      <c r="O7" s="171"/>
      <c r="P7" s="171"/>
      <c r="Q7" s="171"/>
      <c r="R7" s="125"/>
      <c r="S7" s="174" t="s">
        <v>43</v>
      </c>
      <c r="T7" s="174" t="s">
        <v>69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ht="15.75" customHeight="1">
      <c r="A8" s="164"/>
      <c r="B8" s="157"/>
      <c r="C8" s="159"/>
      <c r="D8" s="161"/>
      <c r="E8" s="161"/>
      <c r="F8" s="159"/>
      <c r="G8" s="159"/>
      <c r="H8" s="159"/>
      <c r="I8" s="169"/>
      <c r="J8" s="169"/>
      <c r="K8" s="166" t="s">
        <v>67</v>
      </c>
      <c r="L8" s="166"/>
      <c r="M8" s="166"/>
      <c r="N8" s="170" t="s">
        <v>8</v>
      </c>
      <c r="O8" s="172" t="s">
        <v>9</v>
      </c>
      <c r="P8" s="172"/>
      <c r="Q8" s="172"/>
      <c r="R8" s="177" t="s">
        <v>97</v>
      </c>
      <c r="S8" s="175"/>
      <c r="T8" s="17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30" customHeight="1">
      <c r="A9" s="164"/>
      <c r="B9" s="157"/>
      <c r="C9" s="159"/>
      <c r="D9" s="161"/>
      <c r="E9" s="161"/>
      <c r="F9" s="159"/>
      <c r="G9" s="159"/>
      <c r="H9" s="159"/>
      <c r="I9" s="169"/>
      <c r="J9" s="169"/>
      <c r="K9" s="166"/>
      <c r="L9" s="166"/>
      <c r="M9" s="166"/>
      <c r="N9" s="170"/>
      <c r="O9" s="166" t="s">
        <v>10</v>
      </c>
      <c r="P9" s="166"/>
      <c r="Q9" s="166" t="s">
        <v>11</v>
      </c>
      <c r="R9" s="178"/>
      <c r="S9" s="175"/>
      <c r="T9" s="17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52.5" customHeight="1">
      <c r="A10" s="164"/>
      <c r="B10" s="157"/>
      <c r="C10" s="159"/>
      <c r="D10" s="25" t="s">
        <v>12</v>
      </c>
      <c r="E10" s="26" t="s">
        <v>32</v>
      </c>
      <c r="F10" s="26" t="s">
        <v>36</v>
      </c>
      <c r="G10" s="26" t="s">
        <v>35</v>
      </c>
      <c r="H10" s="56" t="s">
        <v>37</v>
      </c>
      <c r="I10" s="169"/>
      <c r="J10" s="169"/>
      <c r="K10" s="82" t="s">
        <v>19</v>
      </c>
      <c r="L10" s="88" t="s">
        <v>18</v>
      </c>
      <c r="M10" s="83" t="s">
        <v>38</v>
      </c>
      <c r="N10" s="170"/>
      <c r="O10" s="88" t="s">
        <v>13</v>
      </c>
      <c r="P10" s="88" t="s">
        <v>14</v>
      </c>
      <c r="Q10" s="166"/>
      <c r="R10" s="178"/>
      <c r="S10" s="176"/>
      <c r="T10" s="17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2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6.5">
      <c r="A11" s="40" t="s">
        <v>15</v>
      </c>
      <c r="B11" s="33" t="s">
        <v>2</v>
      </c>
      <c r="C11" s="27">
        <v>3</v>
      </c>
      <c r="D11" s="27">
        <v>4</v>
      </c>
      <c r="E11" s="27">
        <v>5</v>
      </c>
      <c r="F11" s="27">
        <v>7</v>
      </c>
      <c r="G11" s="27">
        <v>7</v>
      </c>
      <c r="H11" s="56"/>
      <c r="I11" s="74">
        <v>8</v>
      </c>
      <c r="J11" s="74">
        <v>8</v>
      </c>
      <c r="K11" s="82"/>
      <c r="L11" s="83">
        <v>15</v>
      </c>
      <c r="M11" s="83"/>
      <c r="N11" s="79">
        <v>16</v>
      </c>
      <c r="O11" s="83">
        <v>17</v>
      </c>
      <c r="P11" s="83">
        <v>18</v>
      </c>
      <c r="Q11" s="83">
        <v>19</v>
      </c>
      <c r="R11" s="178"/>
      <c r="S11" s="96"/>
      <c r="T11" s="9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2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30.75" customHeight="1">
      <c r="A12" s="67"/>
      <c r="B12" s="141" t="s">
        <v>16</v>
      </c>
      <c r="C12" s="142"/>
      <c r="D12" s="143" t="s">
        <v>65</v>
      </c>
      <c r="E12" s="143" t="s">
        <v>65</v>
      </c>
      <c r="F12" s="144">
        <f>F13</f>
        <v>8.773000000000001</v>
      </c>
      <c r="G12" s="144">
        <f>G13</f>
        <v>25.958000000000002</v>
      </c>
      <c r="H12" s="145">
        <f>H13</f>
        <v>84</v>
      </c>
      <c r="I12" s="146">
        <f aca="true" t="shared" si="0" ref="I12:Q12">I13</f>
        <v>44403.99534745763</v>
      </c>
      <c r="J12" s="146">
        <f t="shared" si="0"/>
        <v>44403.99534745763</v>
      </c>
      <c r="K12" s="144">
        <f t="shared" si="0"/>
        <v>5.173</v>
      </c>
      <c r="L12" s="144">
        <f t="shared" si="0"/>
        <v>2.318</v>
      </c>
      <c r="M12" s="147">
        <f t="shared" si="0"/>
        <v>65</v>
      </c>
      <c r="N12" s="146">
        <f t="shared" si="0"/>
        <v>44403.99534745763</v>
      </c>
      <c r="O12" s="146">
        <f t="shared" si="0"/>
        <v>44403.99534745763</v>
      </c>
      <c r="P12" s="146">
        <f t="shared" si="0"/>
        <v>0</v>
      </c>
      <c r="Q12" s="144">
        <f t="shared" si="0"/>
        <v>0</v>
      </c>
      <c r="R12" s="86"/>
      <c r="S12" s="110"/>
      <c r="T12" s="96"/>
      <c r="U12" s="2"/>
      <c r="V12" s="2"/>
      <c r="W12" s="126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4" customFormat="1" ht="36" customHeight="1">
      <c r="A13" s="40"/>
      <c r="B13" s="61" t="s">
        <v>17</v>
      </c>
      <c r="C13" s="62"/>
      <c r="D13" s="28" t="s">
        <v>65</v>
      </c>
      <c r="E13" s="28" t="s">
        <v>65</v>
      </c>
      <c r="F13" s="47">
        <f>SUM(F14:F54)</f>
        <v>8.773000000000001</v>
      </c>
      <c r="G13" s="47">
        <f>SUM(G14:G54)</f>
        <v>25.958000000000002</v>
      </c>
      <c r="H13" s="57">
        <f>SUM(H14:H54)</f>
        <v>84</v>
      </c>
      <c r="I13" s="75">
        <f>SUM(I14:I31)</f>
        <v>44403.99534745763</v>
      </c>
      <c r="J13" s="75">
        <f>SUM(J14:J31)</f>
        <v>44403.99534745763</v>
      </c>
      <c r="K13" s="85">
        <f>SUM(K14:K54)</f>
        <v>5.173</v>
      </c>
      <c r="L13" s="85">
        <f>SUM(L14:L54)</f>
        <v>2.318</v>
      </c>
      <c r="M13" s="84">
        <f>SUM(M14:M54)</f>
        <v>65</v>
      </c>
      <c r="N13" s="80">
        <f>SUM(N14:N31)</f>
        <v>44403.99534745763</v>
      </c>
      <c r="O13" s="87">
        <f>SUM(O14:O31)</f>
        <v>44403.99534745763</v>
      </c>
      <c r="P13" s="87">
        <f>SUM(P14:P54)</f>
        <v>0</v>
      </c>
      <c r="Q13" s="85">
        <f>SUM(Q14:Q54)</f>
        <v>0</v>
      </c>
      <c r="R13" s="85"/>
      <c r="S13" s="110">
        <f>S14+S15+S16+S17+S18+S19+S20+S21+S22+S23+S24+S25+S26+S27+S28+S29+S30+S31</f>
        <v>52396.714510000005</v>
      </c>
      <c r="T13" s="9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70" ht="66.75" customHeight="1">
      <c r="A14" s="41" t="s">
        <v>15</v>
      </c>
      <c r="B14" s="32" t="s">
        <v>47</v>
      </c>
      <c r="C14" s="73" t="s">
        <v>41</v>
      </c>
      <c r="D14" s="28" t="s">
        <v>65</v>
      </c>
      <c r="E14" s="28" t="s">
        <v>65</v>
      </c>
      <c r="F14" s="29">
        <v>0</v>
      </c>
      <c r="G14" s="121">
        <v>0</v>
      </c>
      <c r="H14" s="58">
        <v>2</v>
      </c>
      <c r="I14" s="76">
        <f>N14</f>
        <v>385.09975423728815</v>
      </c>
      <c r="J14" s="77">
        <f>I14</f>
        <v>385.09975423728815</v>
      </c>
      <c r="K14" s="93">
        <v>0</v>
      </c>
      <c r="L14" s="93">
        <v>0</v>
      </c>
      <c r="M14" s="94">
        <v>2</v>
      </c>
      <c r="N14" s="81">
        <f>P14+O14</f>
        <v>385.09975423728815</v>
      </c>
      <c r="O14" s="95">
        <f aca="true" t="shared" si="1" ref="O14:O30">S14/1.18</f>
        <v>385.09975423728815</v>
      </c>
      <c r="P14" s="95">
        <v>0</v>
      </c>
      <c r="Q14" s="95">
        <v>0</v>
      </c>
      <c r="R14" s="184" t="s">
        <v>101</v>
      </c>
      <c r="S14" s="98">
        <v>454.41771</v>
      </c>
      <c r="T14" s="99" t="s">
        <v>45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93.75" customHeight="1">
      <c r="A15" s="41" t="s">
        <v>2</v>
      </c>
      <c r="B15" s="32" t="s">
        <v>48</v>
      </c>
      <c r="C15" s="92" t="s">
        <v>41</v>
      </c>
      <c r="D15" s="28" t="s">
        <v>65</v>
      </c>
      <c r="E15" s="28" t="s">
        <v>65</v>
      </c>
      <c r="F15" s="29">
        <v>0.16</v>
      </c>
      <c r="G15" s="121">
        <v>0</v>
      </c>
      <c r="H15" s="58">
        <v>0</v>
      </c>
      <c r="I15" s="76">
        <f aca="true" t="shared" si="2" ref="I15:I27">N15</f>
        <v>677.9661016949153</v>
      </c>
      <c r="J15" s="77">
        <f>I15</f>
        <v>677.9661016949153</v>
      </c>
      <c r="K15" s="93">
        <v>0.16</v>
      </c>
      <c r="L15" s="93">
        <v>0</v>
      </c>
      <c r="M15" s="94">
        <v>0</v>
      </c>
      <c r="N15" s="81">
        <f>P15+O15</f>
        <v>677.9661016949153</v>
      </c>
      <c r="O15" s="95">
        <f t="shared" si="1"/>
        <v>677.9661016949153</v>
      </c>
      <c r="P15" s="95">
        <v>0</v>
      </c>
      <c r="Q15" s="95">
        <v>0</v>
      </c>
      <c r="R15" s="184" t="s">
        <v>101</v>
      </c>
      <c r="S15" s="98">
        <v>800</v>
      </c>
      <c r="T15" s="99" t="s">
        <v>45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3" customFormat="1" ht="88.5" customHeight="1">
      <c r="A16" s="41" t="s">
        <v>1</v>
      </c>
      <c r="B16" s="32" t="s">
        <v>49</v>
      </c>
      <c r="C16" s="92" t="s">
        <v>41</v>
      </c>
      <c r="D16" s="28" t="s">
        <v>65</v>
      </c>
      <c r="E16" s="28" t="s">
        <v>65</v>
      </c>
      <c r="F16" s="29">
        <v>0</v>
      </c>
      <c r="G16" s="121">
        <v>1.82</v>
      </c>
      <c r="H16" s="58">
        <v>0</v>
      </c>
      <c r="I16" s="76">
        <f t="shared" si="2"/>
        <v>626.9719491525424</v>
      </c>
      <c r="J16" s="77">
        <f>I16</f>
        <v>626.9719491525424</v>
      </c>
      <c r="K16" s="93">
        <v>0</v>
      </c>
      <c r="L16" s="93">
        <v>1.82</v>
      </c>
      <c r="M16" s="94">
        <v>0</v>
      </c>
      <c r="N16" s="81">
        <f>P16+O16</f>
        <v>626.9719491525424</v>
      </c>
      <c r="O16" s="95">
        <f t="shared" si="1"/>
        <v>626.9719491525424</v>
      </c>
      <c r="P16" s="95">
        <v>0</v>
      </c>
      <c r="Q16" s="95">
        <v>0</v>
      </c>
      <c r="R16" s="184" t="s">
        <v>101</v>
      </c>
      <c r="S16" s="98">
        <f>474.55594+265.27096</f>
        <v>739.8269</v>
      </c>
      <c r="T16" s="99" t="s">
        <v>66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3" customFormat="1" ht="85.5" customHeight="1">
      <c r="A17" s="113" t="s">
        <v>20</v>
      </c>
      <c r="B17" s="99" t="s">
        <v>50</v>
      </c>
      <c r="C17" s="114" t="s">
        <v>41</v>
      </c>
      <c r="D17" s="115" t="s">
        <v>65</v>
      </c>
      <c r="E17" s="115" t="s">
        <v>65</v>
      </c>
      <c r="F17" s="116">
        <v>0</v>
      </c>
      <c r="G17" s="122">
        <v>1.93</v>
      </c>
      <c r="H17" s="117">
        <v>0</v>
      </c>
      <c r="I17" s="111">
        <f t="shared" si="2"/>
        <v>576.271186440678</v>
      </c>
      <c r="J17" s="112">
        <f>I17</f>
        <v>576.271186440678</v>
      </c>
      <c r="K17" s="118">
        <v>0</v>
      </c>
      <c r="L17" s="118">
        <v>0</v>
      </c>
      <c r="M17" s="119">
        <v>0</v>
      </c>
      <c r="N17" s="81">
        <f>P17+O17</f>
        <v>576.271186440678</v>
      </c>
      <c r="O17" s="120">
        <f t="shared" si="1"/>
        <v>576.271186440678</v>
      </c>
      <c r="P17" s="120">
        <v>0</v>
      </c>
      <c r="Q17" s="120">
        <v>0</v>
      </c>
      <c r="R17" s="184" t="s">
        <v>101</v>
      </c>
      <c r="S17" s="98">
        <v>680</v>
      </c>
      <c r="T17" s="99" t="s">
        <v>66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3" customFormat="1" ht="62.25" customHeight="1">
      <c r="A18" s="41" t="s">
        <v>21</v>
      </c>
      <c r="B18" s="32" t="s">
        <v>51</v>
      </c>
      <c r="C18" s="92" t="s">
        <v>41</v>
      </c>
      <c r="D18" s="28" t="s">
        <v>65</v>
      </c>
      <c r="E18" s="28" t="s">
        <v>65</v>
      </c>
      <c r="F18" s="29">
        <v>0</v>
      </c>
      <c r="G18" s="122">
        <v>1.71</v>
      </c>
      <c r="H18" s="58">
        <v>2</v>
      </c>
      <c r="I18" s="76">
        <f t="shared" si="2"/>
        <v>550.8474576271187</v>
      </c>
      <c r="J18" s="76">
        <f aca="true" t="shared" si="3" ref="J18:J23">I18</f>
        <v>550.8474576271187</v>
      </c>
      <c r="K18" s="93">
        <v>0</v>
      </c>
      <c r="L18" s="93">
        <v>0</v>
      </c>
      <c r="M18" s="94">
        <v>0</v>
      </c>
      <c r="N18" s="81">
        <f aca="true" t="shared" si="4" ref="N18:N24">O18+P18</f>
        <v>550.8474576271187</v>
      </c>
      <c r="O18" s="95">
        <f t="shared" si="1"/>
        <v>550.8474576271187</v>
      </c>
      <c r="P18" s="95">
        <v>0</v>
      </c>
      <c r="Q18" s="95">
        <v>0</v>
      </c>
      <c r="R18" s="184" t="s">
        <v>101</v>
      </c>
      <c r="S18" s="98">
        <v>650</v>
      </c>
      <c r="T18" s="99" t="s">
        <v>66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3" customFormat="1" ht="87" customHeight="1">
      <c r="A19" s="41" t="s">
        <v>22</v>
      </c>
      <c r="B19" s="105" t="s">
        <v>52</v>
      </c>
      <c r="C19" s="92" t="s">
        <v>41</v>
      </c>
      <c r="D19" s="28" t="s">
        <v>65</v>
      </c>
      <c r="E19" s="28" t="s">
        <v>65</v>
      </c>
      <c r="F19" s="29">
        <v>0.16</v>
      </c>
      <c r="G19" s="121">
        <v>0.32</v>
      </c>
      <c r="H19" s="58">
        <v>0</v>
      </c>
      <c r="I19" s="76">
        <f t="shared" si="2"/>
        <v>5759.829389830509</v>
      </c>
      <c r="J19" s="76">
        <f t="shared" si="3"/>
        <v>5759.829389830509</v>
      </c>
      <c r="K19" s="93">
        <v>0.16</v>
      </c>
      <c r="L19" s="93">
        <v>0.32</v>
      </c>
      <c r="M19" s="94">
        <v>0</v>
      </c>
      <c r="N19" s="81">
        <f t="shared" si="4"/>
        <v>5759.829389830509</v>
      </c>
      <c r="O19" s="95">
        <f t="shared" si="1"/>
        <v>5759.829389830509</v>
      </c>
      <c r="P19" s="95">
        <v>0</v>
      </c>
      <c r="Q19" s="95">
        <v>0</v>
      </c>
      <c r="R19" s="185" t="s">
        <v>102</v>
      </c>
      <c r="S19" s="98">
        <v>6796.59868</v>
      </c>
      <c r="T19" s="99" t="s">
        <v>45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3" customFormat="1" ht="86.25" customHeight="1">
      <c r="A20" s="41" t="s">
        <v>23</v>
      </c>
      <c r="B20" s="106" t="s">
        <v>53</v>
      </c>
      <c r="C20" s="92" t="s">
        <v>42</v>
      </c>
      <c r="D20" s="28" t="s">
        <v>65</v>
      </c>
      <c r="E20" s="28" t="s">
        <v>65</v>
      </c>
      <c r="F20" s="29">
        <v>0</v>
      </c>
      <c r="G20" s="121">
        <v>19.8</v>
      </c>
      <c r="H20" s="58">
        <v>2</v>
      </c>
      <c r="I20" s="76">
        <f>N20</f>
        <v>2271.6752542372883</v>
      </c>
      <c r="J20" s="76">
        <f t="shared" si="3"/>
        <v>2271.6752542372883</v>
      </c>
      <c r="K20" s="93">
        <v>0</v>
      </c>
      <c r="L20" s="93">
        <v>0</v>
      </c>
      <c r="M20" s="94">
        <v>0</v>
      </c>
      <c r="N20" s="42">
        <f t="shared" si="4"/>
        <v>2271.6752542372883</v>
      </c>
      <c r="O20" s="95">
        <f t="shared" si="1"/>
        <v>2271.6752542372883</v>
      </c>
      <c r="P20" s="95">
        <v>0</v>
      </c>
      <c r="Q20" s="95">
        <v>0</v>
      </c>
      <c r="R20" s="185" t="s">
        <v>102</v>
      </c>
      <c r="S20" s="98">
        <v>2680.5768</v>
      </c>
      <c r="T20" s="127" t="s">
        <v>70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3" customFormat="1" ht="69" customHeight="1">
      <c r="A21" s="41" t="s">
        <v>39</v>
      </c>
      <c r="B21" s="107" t="s">
        <v>54</v>
      </c>
      <c r="C21" s="92" t="s">
        <v>41</v>
      </c>
      <c r="D21" s="28" t="s">
        <v>65</v>
      </c>
      <c r="E21" s="28" t="s">
        <v>65</v>
      </c>
      <c r="F21" s="29">
        <v>0</v>
      </c>
      <c r="G21" s="121">
        <v>0.078</v>
      </c>
      <c r="H21" s="58">
        <v>0</v>
      </c>
      <c r="I21" s="76">
        <f>N21</f>
        <v>254.23728813559325</v>
      </c>
      <c r="J21" s="76">
        <f>I21</f>
        <v>254.23728813559325</v>
      </c>
      <c r="K21" s="93">
        <v>0</v>
      </c>
      <c r="L21" s="93">
        <v>0.078</v>
      </c>
      <c r="M21" s="94">
        <v>0</v>
      </c>
      <c r="N21" s="42">
        <f>O21+P21</f>
        <v>254.23728813559325</v>
      </c>
      <c r="O21" s="95">
        <f t="shared" si="1"/>
        <v>254.23728813559325</v>
      </c>
      <c r="P21" s="95">
        <v>0</v>
      </c>
      <c r="Q21" s="95">
        <v>0</v>
      </c>
      <c r="R21" s="185" t="s">
        <v>102</v>
      </c>
      <c r="S21" s="98">
        <v>300</v>
      </c>
      <c r="T21" s="99" t="s">
        <v>45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3" customFormat="1" ht="70.5" customHeight="1">
      <c r="A22" s="41" t="s">
        <v>24</v>
      </c>
      <c r="B22" s="104" t="s">
        <v>55</v>
      </c>
      <c r="C22" s="92" t="s">
        <v>41</v>
      </c>
      <c r="D22" s="28" t="s">
        <v>65</v>
      </c>
      <c r="E22" s="28" t="s">
        <v>65</v>
      </c>
      <c r="F22" s="29">
        <v>0.4</v>
      </c>
      <c r="G22" s="121">
        <v>0</v>
      </c>
      <c r="H22" s="58">
        <v>0</v>
      </c>
      <c r="I22" s="76">
        <f t="shared" si="2"/>
        <v>281.1427118644068</v>
      </c>
      <c r="J22" s="76">
        <f t="shared" si="3"/>
        <v>281.1427118644068</v>
      </c>
      <c r="K22" s="93">
        <v>0.4</v>
      </c>
      <c r="L22" s="93">
        <v>0</v>
      </c>
      <c r="M22" s="94">
        <v>0</v>
      </c>
      <c r="N22" s="42">
        <f t="shared" si="4"/>
        <v>281.1427118644068</v>
      </c>
      <c r="O22" s="95">
        <f t="shared" si="1"/>
        <v>281.1427118644068</v>
      </c>
      <c r="P22" s="95">
        <v>0</v>
      </c>
      <c r="Q22" s="95">
        <v>0</v>
      </c>
      <c r="R22" s="184" t="s">
        <v>101</v>
      </c>
      <c r="S22" s="98">
        <v>331.7484</v>
      </c>
      <c r="T22" s="99" t="s">
        <v>45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3" customFormat="1" ht="84" customHeight="1">
      <c r="A23" s="41" t="s">
        <v>25</v>
      </c>
      <c r="B23" s="99" t="s">
        <v>56</v>
      </c>
      <c r="C23" s="92" t="s">
        <v>41</v>
      </c>
      <c r="D23" s="28" t="s">
        <v>65</v>
      </c>
      <c r="E23" s="28" t="s">
        <v>65</v>
      </c>
      <c r="F23" s="29">
        <v>0</v>
      </c>
      <c r="G23" s="121">
        <v>0.2</v>
      </c>
      <c r="H23" s="58">
        <v>0</v>
      </c>
      <c r="I23" s="76">
        <f t="shared" si="2"/>
        <v>84.74576271186442</v>
      </c>
      <c r="J23" s="76">
        <f t="shared" si="3"/>
        <v>84.74576271186442</v>
      </c>
      <c r="K23" s="93">
        <v>0</v>
      </c>
      <c r="L23" s="93">
        <v>0</v>
      </c>
      <c r="M23" s="94">
        <v>0</v>
      </c>
      <c r="N23" s="42">
        <f t="shared" si="4"/>
        <v>84.74576271186442</v>
      </c>
      <c r="O23" s="95">
        <f t="shared" si="1"/>
        <v>84.74576271186442</v>
      </c>
      <c r="P23" s="95">
        <v>0</v>
      </c>
      <c r="Q23" s="95">
        <v>0</v>
      </c>
      <c r="R23" s="185" t="s">
        <v>102</v>
      </c>
      <c r="S23" s="98">
        <v>100</v>
      </c>
      <c r="T23" s="99" t="s">
        <v>66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3" customFormat="1" ht="81" customHeight="1">
      <c r="A24" s="41" t="s">
        <v>26</v>
      </c>
      <c r="B24" s="99" t="s">
        <v>57</v>
      </c>
      <c r="C24" s="92" t="s">
        <v>41</v>
      </c>
      <c r="D24" s="28" t="s">
        <v>65</v>
      </c>
      <c r="E24" s="28" t="s">
        <v>65</v>
      </c>
      <c r="F24" s="29">
        <v>0</v>
      </c>
      <c r="G24" s="121">
        <v>0.1</v>
      </c>
      <c r="H24" s="58">
        <v>0</v>
      </c>
      <c r="I24" s="76">
        <f t="shared" si="2"/>
        <v>154.23728813559322</v>
      </c>
      <c r="J24" s="76">
        <f aca="true" t="shared" si="5" ref="J24:J34">I24</f>
        <v>154.23728813559322</v>
      </c>
      <c r="K24" s="93">
        <v>0</v>
      </c>
      <c r="L24" s="93">
        <v>0.1</v>
      </c>
      <c r="M24" s="94">
        <v>0</v>
      </c>
      <c r="N24" s="42">
        <f t="shared" si="4"/>
        <v>154.23728813559322</v>
      </c>
      <c r="O24" s="95">
        <f t="shared" si="1"/>
        <v>154.23728813559322</v>
      </c>
      <c r="P24" s="95">
        <v>0</v>
      </c>
      <c r="Q24" s="95">
        <v>0</v>
      </c>
      <c r="R24" s="185" t="s">
        <v>102</v>
      </c>
      <c r="S24" s="98">
        <f>100+82</f>
        <v>182</v>
      </c>
      <c r="T24" s="99" t="s">
        <v>71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10" customFormat="1" ht="84" customHeight="1">
      <c r="A25" s="41" t="s">
        <v>27</v>
      </c>
      <c r="B25" s="108" t="s">
        <v>58</v>
      </c>
      <c r="C25" s="73" t="s">
        <v>41</v>
      </c>
      <c r="D25" s="28" t="s">
        <v>65</v>
      </c>
      <c r="E25" s="28" t="s">
        <v>65</v>
      </c>
      <c r="F25" s="29">
        <v>1.26</v>
      </c>
      <c r="G25" s="123">
        <v>0</v>
      </c>
      <c r="H25" s="58">
        <v>19</v>
      </c>
      <c r="I25" s="76">
        <f t="shared" si="2"/>
        <v>8745.762711864407</v>
      </c>
      <c r="J25" s="78">
        <f t="shared" si="5"/>
        <v>8745.762711864407</v>
      </c>
      <c r="K25" s="64">
        <v>1.26</v>
      </c>
      <c r="L25" s="64">
        <v>0</v>
      </c>
      <c r="M25" s="65">
        <v>19</v>
      </c>
      <c r="N25" s="66">
        <f aca="true" t="shared" si="6" ref="N25:N52">O25+P25</f>
        <v>8745.762711864407</v>
      </c>
      <c r="O25" s="43">
        <f t="shared" si="1"/>
        <v>8745.762711864407</v>
      </c>
      <c r="P25" s="44">
        <v>0</v>
      </c>
      <c r="Q25" s="45">
        <v>0</v>
      </c>
      <c r="R25" s="185" t="s">
        <v>102</v>
      </c>
      <c r="S25" s="100">
        <v>10320</v>
      </c>
      <c r="T25" s="99" t="s">
        <v>71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s="10" customFormat="1" ht="88.5" customHeight="1">
      <c r="A26" s="41" t="s">
        <v>40</v>
      </c>
      <c r="B26" s="107" t="s">
        <v>59</v>
      </c>
      <c r="C26" s="73" t="s">
        <v>41</v>
      </c>
      <c r="D26" s="63" t="s">
        <v>65</v>
      </c>
      <c r="E26" s="63" t="s">
        <v>65</v>
      </c>
      <c r="F26" s="29">
        <v>3.2</v>
      </c>
      <c r="G26" s="123">
        <v>0</v>
      </c>
      <c r="H26" s="58">
        <v>15</v>
      </c>
      <c r="I26" s="76">
        <f t="shared" si="2"/>
        <v>975.0390000000001</v>
      </c>
      <c r="J26" s="78">
        <f t="shared" si="5"/>
        <v>975.0390000000001</v>
      </c>
      <c r="K26" s="64">
        <v>0</v>
      </c>
      <c r="L26" s="64">
        <v>0</v>
      </c>
      <c r="M26" s="65">
        <v>0</v>
      </c>
      <c r="N26" s="66">
        <f t="shared" si="6"/>
        <v>975.0390000000001</v>
      </c>
      <c r="O26" s="43">
        <f t="shared" si="1"/>
        <v>975.0390000000001</v>
      </c>
      <c r="P26" s="44">
        <v>0</v>
      </c>
      <c r="Q26" s="45">
        <v>0</v>
      </c>
      <c r="R26" s="185" t="s">
        <v>102</v>
      </c>
      <c r="S26" s="100">
        <f>1150.54602</f>
        <v>1150.54602</v>
      </c>
      <c r="T26" s="101" t="s">
        <v>103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</row>
    <row r="27" spans="1:70" s="10" customFormat="1" ht="75" customHeight="1">
      <c r="A27" s="41" t="s">
        <v>28</v>
      </c>
      <c r="B27" s="99" t="s">
        <v>60</v>
      </c>
      <c r="C27" s="73" t="s">
        <v>41</v>
      </c>
      <c r="D27" s="63" t="s">
        <v>65</v>
      </c>
      <c r="E27" s="63" t="s">
        <v>65</v>
      </c>
      <c r="F27" s="29">
        <v>0.063</v>
      </c>
      <c r="G27" s="123">
        <v>0</v>
      </c>
      <c r="H27" s="58">
        <v>0</v>
      </c>
      <c r="I27" s="76">
        <f t="shared" si="2"/>
        <v>338.98305084745766</v>
      </c>
      <c r="J27" s="78">
        <f t="shared" si="5"/>
        <v>338.98305084745766</v>
      </c>
      <c r="K27" s="64">
        <v>0.063</v>
      </c>
      <c r="L27" s="64">
        <v>0</v>
      </c>
      <c r="M27" s="65">
        <v>0</v>
      </c>
      <c r="N27" s="66">
        <f t="shared" si="6"/>
        <v>338.98305084745766</v>
      </c>
      <c r="O27" s="43">
        <f t="shared" si="1"/>
        <v>338.98305084745766</v>
      </c>
      <c r="P27" s="43">
        <v>0</v>
      </c>
      <c r="Q27" s="45">
        <v>0</v>
      </c>
      <c r="R27" s="185" t="s">
        <v>102</v>
      </c>
      <c r="S27" s="100">
        <v>400</v>
      </c>
      <c r="T27" s="101" t="s">
        <v>71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s="10" customFormat="1" ht="59.25" customHeight="1">
      <c r="A28" s="41" t="s">
        <v>29</v>
      </c>
      <c r="B28" s="109" t="s">
        <v>61</v>
      </c>
      <c r="C28" s="73" t="s">
        <v>41</v>
      </c>
      <c r="D28" s="63" t="s">
        <v>65</v>
      </c>
      <c r="E28" s="63" t="s">
        <v>65</v>
      </c>
      <c r="F28" s="29">
        <v>0.4</v>
      </c>
      <c r="G28" s="123">
        <v>0</v>
      </c>
      <c r="H28" s="58">
        <v>0</v>
      </c>
      <c r="I28" s="76">
        <f aca="true" t="shared" si="7" ref="I28:I34">N28</f>
        <v>381.35593220338984</v>
      </c>
      <c r="J28" s="78">
        <f t="shared" si="5"/>
        <v>381.35593220338984</v>
      </c>
      <c r="K28" s="89">
        <v>0</v>
      </c>
      <c r="L28" s="90">
        <v>0</v>
      </c>
      <c r="M28" s="91">
        <v>0</v>
      </c>
      <c r="N28" s="66">
        <f t="shared" si="6"/>
        <v>381.35593220338984</v>
      </c>
      <c r="O28" s="43">
        <f t="shared" si="1"/>
        <v>381.35593220338984</v>
      </c>
      <c r="P28" s="43">
        <v>0</v>
      </c>
      <c r="Q28" s="45">
        <v>0</v>
      </c>
      <c r="R28" s="185" t="s">
        <v>102</v>
      </c>
      <c r="S28" s="100">
        <v>450</v>
      </c>
      <c r="T28" s="101" t="s">
        <v>66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</row>
    <row r="29" spans="1:70" s="10" customFormat="1" ht="86.25" customHeight="1">
      <c r="A29" s="41" t="s">
        <v>30</v>
      </c>
      <c r="B29" s="104" t="s">
        <v>62</v>
      </c>
      <c r="C29" s="92" t="s">
        <v>41</v>
      </c>
      <c r="D29" s="63" t="s">
        <v>65</v>
      </c>
      <c r="E29" s="63" t="s">
        <v>65</v>
      </c>
      <c r="F29" s="29">
        <v>2.5</v>
      </c>
      <c r="G29" s="123">
        <v>0</v>
      </c>
      <c r="H29" s="58">
        <v>0</v>
      </c>
      <c r="I29" s="76">
        <f t="shared" si="7"/>
        <v>5958.474576271186</v>
      </c>
      <c r="J29" s="78">
        <f t="shared" si="5"/>
        <v>5958.474576271186</v>
      </c>
      <c r="K29" s="64">
        <v>2.5</v>
      </c>
      <c r="L29" s="64">
        <v>0</v>
      </c>
      <c r="M29" s="65">
        <v>0</v>
      </c>
      <c r="N29" s="66">
        <f t="shared" si="6"/>
        <v>5958.474576271186</v>
      </c>
      <c r="O29" s="43">
        <f t="shared" si="1"/>
        <v>5958.474576271186</v>
      </c>
      <c r="P29" s="43">
        <v>0</v>
      </c>
      <c r="Q29" s="45">
        <v>0</v>
      </c>
      <c r="R29" s="185" t="s">
        <v>102</v>
      </c>
      <c r="S29" s="100">
        <f>841+8600-2410</f>
        <v>7031</v>
      </c>
      <c r="T29" s="101" t="s">
        <v>92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</row>
    <row r="30" spans="1:70" s="10" customFormat="1" ht="71.25" customHeight="1">
      <c r="A30" s="41" t="s">
        <v>31</v>
      </c>
      <c r="B30" s="104" t="s">
        <v>63</v>
      </c>
      <c r="C30" s="92" t="s">
        <v>41</v>
      </c>
      <c r="D30" s="63" t="s">
        <v>65</v>
      </c>
      <c r="E30" s="63" t="s">
        <v>65</v>
      </c>
      <c r="F30" s="29">
        <v>0.63</v>
      </c>
      <c r="G30" s="123">
        <v>0</v>
      </c>
      <c r="H30" s="58">
        <v>0</v>
      </c>
      <c r="I30" s="76">
        <f t="shared" si="7"/>
        <v>779.6610169491526</v>
      </c>
      <c r="J30" s="128">
        <f>I30</f>
        <v>779.6610169491526</v>
      </c>
      <c r="K30" s="64">
        <v>0.63</v>
      </c>
      <c r="L30" s="64">
        <v>0</v>
      </c>
      <c r="M30" s="65">
        <v>0</v>
      </c>
      <c r="N30" s="66">
        <f t="shared" si="6"/>
        <v>779.6610169491526</v>
      </c>
      <c r="O30" s="43">
        <f t="shared" si="1"/>
        <v>779.6610169491526</v>
      </c>
      <c r="P30" s="43">
        <v>0</v>
      </c>
      <c r="Q30" s="45">
        <v>0</v>
      </c>
      <c r="R30" s="185" t="s">
        <v>102</v>
      </c>
      <c r="S30" s="100">
        <v>920</v>
      </c>
      <c r="T30" s="101" t="s">
        <v>45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s="10" customFormat="1" ht="40.5" customHeight="1">
      <c r="A31" s="41"/>
      <c r="B31" s="129" t="s">
        <v>64</v>
      </c>
      <c r="C31" s="130"/>
      <c r="D31" s="131" t="s">
        <v>65</v>
      </c>
      <c r="E31" s="131" t="s">
        <v>65</v>
      </c>
      <c r="F31" s="132">
        <v>0</v>
      </c>
      <c r="G31" s="133">
        <v>0</v>
      </c>
      <c r="H31" s="134">
        <f>H35+H36+H37+H38+H39+H40+H41+H42+H43+H44+H45+H46+H47+H48+H49+H50+H51+H52+H34+H33+H32</f>
        <v>22</v>
      </c>
      <c r="I31" s="111">
        <f t="shared" si="7"/>
        <v>15601.694915254238</v>
      </c>
      <c r="J31" s="135">
        <f t="shared" si="5"/>
        <v>15601.694915254238</v>
      </c>
      <c r="K31" s="136">
        <v>0</v>
      </c>
      <c r="L31" s="137">
        <v>0</v>
      </c>
      <c r="M31" s="138">
        <f>M35+M36+M37+M38+M39+M40+M41+M42+M43+M44+M45+M46+M47+M48+M49+M50+M51+M52+M34+M33+M32</f>
        <v>22</v>
      </c>
      <c r="N31" s="135">
        <f>O31+P31</f>
        <v>15601.694915254238</v>
      </c>
      <c r="O31" s="139">
        <f>O35+O36+O37+O38+O39+O40+O41+O42+O43+O44+O45+O46+O47+O48+O49+O50+O51+O52+O34+O33+O32</f>
        <v>15601.694915254238</v>
      </c>
      <c r="P31" s="139">
        <v>0</v>
      </c>
      <c r="Q31" s="140">
        <v>0</v>
      </c>
      <c r="R31" s="45"/>
      <c r="S31" s="100">
        <f>S35+S36+S37+S38+S39+S40+S41+S42+S43+S44+S45+S46+S47+S48+S49+S50+S51+S52+S34+S33+S32</f>
        <v>18410</v>
      </c>
      <c r="T31" s="10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s="10" customFormat="1" ht="40.5" customHeight="1">
      <c r="A32" s="113" t="s">
        <v>15</v>
      </c>
      <c r="B32" s="104" t="s">
        <v>89</v>
      </c>
      <c r="C32" s="114" t="s">
        <v>41</v>
      </c>
      <c r="D32" s="63" t="s">
        <v>65</v>
      </c>
      <c r="E32" s="63" t="s">
        <v>65</v>
      </c>
      <c r="F32" s="29">
        <v>0</v>
      </c>
      <c r="G32" s="123">
        <v>0</v>
      </c>
      <c r="H32" s="117">
        <v>1</v>
      </c>
      <c r="I32" s="111">
        <f t="shared" si="7"/>
        <v>766.9491525423729</v>
      </c>
      <c r="J32" s="135">
        <f t="shared" si="5"/>
        <v>766.9491525423729</v>
      </c>
      <c r="K32" s="148">
        <v>0</v>
      </c>
      <c r="L32" s="149">
        <v>0</v>
      </c>
      <c r="M32" s="150">
        <v>1</v>
      </c>
      <c r="N32" s="153">
        <f t="shared" si="6"/>
        <v>766.9491525423729</v>
      </c>
      <c r="O32" s="151">
        <f aca="true" t="shared" si="8" ref="O32:O52">S32/1.18</f>
        <v>766.9491525423729</v>
      </c>
      <c r="P32" s="151">
        <v>0</v>
      </c>
      <c r="Q32" s="152">
        <v>0</v>
      </c>
      <c r="R32" s="183" t="s">
        <v>99</v>
      </c>
      <c r="S32" s="100">
        <v>905</v>
      </c>
      <c r="T32" s="10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</row>
    <row r="33" spans="1:70" s="10" customFormat="1" ht="40.5" customHeight="1">
      <c r="A33" s="113" t="s">
        <v>2</v>
      </c>
      <c r="B33" s="104" t="s">
        <v>90</v>
      </c>
      <c r="C33" s="114" t="s">
        <v>41</v>
      </c>
      <c r="D33" s="63" t="s">
        <v>65</v>
      </c>
      <c r="E33" s="63" t="s">
        <v>65</v>
      </c>
      <c r="F33" s="29">
        <v>0</v>
      </c>
      <c r="G33" s="123">
        <v>0</v>
      </c>
      <c r="H33" s="117">
        <v>1</v>
      </c>
      <c r="I33" s="111">
        <f t="shared" si="7"/>
        <v>699.1525423728814</v>
      </c>
      <c r="J33" s="135">
        <f t="shared" si="5"/>
        <v>699.1525423728814</v>
      </c>
      <c r="K33" s="148">
        <v>0</v>
      </c>
      <c r="L33" s="149">
        <v>0</v>
      </c>
      <c r="M33" s="150">
        <v>1</v>
      </c>
      <c r="N33" s="153">
        <f t="shared" si="6"/>
        <v>699.1525423728814</v>
      </c>
      <c r="O33" s="151">
        <f t="shared" si="8"/>
        <v>699.1525423728814</v>
      </c>
      <c r="P33" s="151">
        <v>0</v>
      </c>
      <c r="Q33" s="152">
        <v>0</v>
      </c>
      <c r="R33" s="183" t="s">
        <v>99</v>
      </c>
      <c r="S33" s="100">
        <v>825</v>
      </c>
      <c r="T33" s="10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s="10" customFormat="1" ht="40.5" customHeight="1">
      <c r="A34" s="113" t="s">
        <v>1</v>
      </c>
      <c r="B34" s="104" t="s">
        <v>91</v>
      </c>
      <c r="C34" s="114" t="s">
        <v>41</v>
      </c>
      <c r="D34" s="63" t="s">
        <v>65</v>
      </c>
      <c r="E34" s="63" t="s">
        <v>65</v>
      </c>
      <c r="F34" s="29">
        <v>0</v>
      </c>
      <c r="G34" s="123">
        <v>0</v>
      </c>
      <c r="H34" s="117">
        <v>2</v>
      </c>
      <c r="I34" s="111">
        <f t="shared" si="7"/>
        <v>576.271186440678</v>
      </c>
      <c r="J34" s="135">
        <f t="shared" si="5"/>
        <v>576.271186440678</v>
      </c>
      <c r="K34" s="148">
        <v>0</v>
      </c>
      <c r="L34" s="149">
        <v>0</v>
      </c>
      <c r="M34" s="150">
        <v>2</v>
      </c>
      <c r="N34" s="153">
        <f t="shared" si="6"/>
        <v>576.271186440678</v>
      </c>
      <c r="O34" s="151">
        <f t="shared" si="8"/>
        <v>576.271186440678</v>
      </c>
      <c r="P34" s="151">
        <v>0</v>
      </c>
      <c r="Q34" s="152">
        <v>0</v>
      </c>
      <c r="R34" s="183" t="s">
        <v>99</v>
      </c>
      <c r="S34" s="100">
        <v>680</v>
      </c>
      <c r="T34" s="10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s="10" customFormat="1" ht="34.5" customHeight="1">
      <c r="A35" s="41" t="s">
        <v>20</v>
      </c>
      <c r="B35" s="104" t="s">
        <v>73</v>
      </c>
      <c r="C35" s="73" t="s">
        <v>72</v>
      </c>
      <c r="D35" s="63" t="s">
        <v>65</v>
      </c>
      <c r="E35" s="63" t="s">
        <v>65</v>
      </c>
      <c r="F35" s="29">
        <v>0</v>
      </c>
      <c r="G35" s="123">
        <v>0</v>
      </c>
      <c r="H35" s="58">
        <v>1</v>
      </c>
      <c r="I35" s="76">
        <f aca="true" t="shared" si="9" ref="I35:I52">N35</f>
        <v>2542.3728813559323</v>
      </c>
      <c r="J35" s="78">
        <f aca="true" t="shared" si="10" ref="J35:J52">I35</f>
        <v>2542.3728813559323</v>
      </c>
      <c r="K35" s="89">
        <v>0</v>
      </c>
      <c r="L35" s="90">
        <v>0</v>
      </c>
      <c r="M35" s="91">
        <v>1</v>
      </c>
      <c r="N35" s="66">
        <f t="shared" si="6"/>
        <v>2542.3728813559323</v>
      </c>
      <c r="O35" s="43">
        <f t="shared" si="8"/>
        <v>2542.3728813559323</v>
      </c>
      <c r="P35" s="43">
        <v>0</v>
      </c>
      <c r="Q35" s="45">
        <v>0</v>
      </c>
      <c r="R35" s="183" t="s">
        <v>100</v>
      </c>
      <c r="S35" s="100">
        <v>3000</v>
      </c>
      <c r="T35" s="10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1:70" s="10" customFormat="1" ht="34.5" customHeight="1">
      <c r="A36" s="41" t="s">
        <v>21</v>
      </c>
      <c r="B36" s="104" t="s">
        <v>74</v>
      </c>
      <c r="C36" s="73" t="s">
        <v>72</v>
      </c>
      <c r="D36" s="63" t="s">
        <v>65</v>
      </c>
      <c r="E36" s="63" t="s">
        <v>65</v>
      </c>
      <c r="F36" s="29">
        <v>0</v>
      </c>
      <c r="G36" s="123">
        <v>0</v>
      </c>
      <c r="H36" s="58">
        <v>1</v>
      </c>
      <c r="I36" s="76">
        <f t="shared" si="9"/>
        <v>500</v>
      </c>
      <c r="J36" s="78">
        <f t="shared" si="10"/>
        <v>500</v>
      </c>
      <c r="K36" s="89">
        <v>0</v>
      </c>
      <c r="L36" s="90">
        <v>0</v>
      </c>
      <c r="M36" s="91">
        <v>1</v>
      </c>
      <c r="N36" s="66">
        <f t="shared" si="6"/>
        <v>500</v>
      </c>
      <c r="O36" s="43">
        <f t="shared" si="8"/>
        <v>500</v>
      </c>
      <c r="P36" s="43">
        <v>0</v>
      </c>
      <c r="Q36" s="45">
        <v>0</v>
      </c>
      <c r="R36" s="183" t="s">
        <v>100</v>
      </c>
      <c r="S36" s="100">
        <v>590</v>
      </c>
      <c r="T36" s="10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s="10" customFormat="1" ht="34.5" customHeight="1">
      <c r="A37" s="41" t="s">
        <v>22</v>
      </c>
      <c r="B37" s="104" t="s">
        <v>75</v>
      </c>
      <c r="C37" s="73" t="s">
        <v>72</v>
      </c>
      <c r="D37" s="63" t="s">
        <v>65</v>
      </c>
      <c r="E37" s="63" t="s">
        <v>65</v>
      </c>
      <c r="F37" s="29">
        <v>0</v>
      </c>
      <c r="G37" s="123">
        <v>0</v>
      </c>
      <c r="H37" s="58">
        <v>1</v>
      </c>
      <c r="I37" s="76">
        <f t="shared" si="9"/>
        <v>500</v>
      </c>
      <c r="J37" s="78">
        <f t="shared" si="10"/>
        <v>500</v>
      </c>
      <c r="K37" s="89">
        <v>0</v>
      </c>
      <c r="L37" s="90">
        <v>0</v>
      </c>
      <c r="M37" s="91">
        <v>1</v>
      </c>
      <c r="N37" s="66">
        <f t="shared" si="6"/>
        <v>500</v>
      </c>
      <c r="O37" s="43">
        <f t="shared" si="8"/>
        <v>500</v>
      </c>
      <c r="P37" s="43">
        <v>0</v>
      </c>
      <c r="Q37" s="45">
        <v>0</v>
      </c>
      <c r="R37" s="183" t="s">
        <v>100</v>
      </c>
      <c r="S37" s="100">
        <v>590</v>
      </c>
      <c r="T37" s="10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s="10" customFormat="1" ht="34.5" customHeight="1">
      <c r="A38" s="41" t="s">
        <v>23</v>
      </c>
      <c r="B38" s="104" t="s">
        <v>76</v>
      </c>
      <c r="C38" s="73" t="s">
        <v>72</v>
      </c>
      <c r="D38" s="63" t="s">
        <v>65</v>
      </c>
      <c r="E38" s="63" t="s">
        <v>65</v>
      </c>
      <c r="F38" s="29">
        <v>0</v>
      </c>
      <c r="G38" s="123">
        <v>0</v>
      </c>
      <c r="H38" s="58">
        <v>1</v>
      </c>
      <c r="I38" s="76">
        <f t="shared" si="9"/>
        <v>2271.1864406779664</v>
      </c>
      <c r="J38" s="78">
        <f t="shared" si="10"/>
        <v>2271.1864406779664</v>
      </c>
      <c r="K38" s="89">
        <v>0</v>
      </c>
      <c r="L38" s="90">
        <v>0</v>
      </c>
      <c r="M38" s="91">
        <v>1</v>
      </c>
      <c r="N38" s="66">
        <f t="shared" si="6"/>
        <v>2271.1864406779664</v>
      </c>
      <c r="O38" s="43">
        <f t="shared" si="8"/>
        <v>2271.1864406779664</v>
      </c>
      <c r="P38" s="43">
        <v>0</v>
      </c>
      <c r="Q38" s="45">
        <v>0</v>
      </c>
      <c r="R38" s="183" t="s">
        <v>100</v>
      </c>
      <c r="S38" s="100">
        <v>2680</v>
      </c>
      <c r="T38" s="10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0" s="10" customFormat="1" ht="34.5" customHeight="1">
      <c r="A39" s="41" t="s">
        <v>39</v>
      </c>
      <c r="B39" s="104" t="s">
        <v>77</v>
      </c>
      <c r="C39" s="73" t="s">
        <v>72</v>
      </c>
      <c r="D39" s="63" t="s">
        <v>65</v>
      </c>
      <c r="E39" s="63" t="s">
        <v>65</v>
      </c>
      <c r="F39" s="29">
        <v>0</v>
      </c>
      <c r="G39" s="123">
        <v>0</v>
      </c>
      <c r="H39" s="58">
        <v>1</v>
      </c>
      <c r="I39" s="76">
        <f t="shared" si="9"/>
        <v>2372.8813559322034</v>
      </c>
      <c r="J39" s="78">
        <f t="shared" si="10"/>
        <v>2372.8813559322034</v>
      </c>
      <c r="K39" s="89">
        <v>0</v>
      </c>
      <c r="L39" s="90">
        <v>0</v>
      </c>
      <c r="M39" s="91">
        <v>1</v>
      </c>
      <c r="N39" s="66">
        <f t="shared" si="6"/>
        <v>2372.8813559322034</v>
      </c>
      <c r="O39" s="43">
        <f t="shared" si="8"/>
        <v>2372.8813559322034</v>
      </c>
      <c r="P39" s="43">
        <v>0</v>
      </c>
      <c r="Q39" s="45">
        <v>0</v>
      </c>
      <c r="R39" s="183" t="s">
        <v>100</v>
      </c>
      <c r="S39" s="100">
        <v>2800</v>
      </c>
      <c r="T39" s="10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s="10" customFormat="1" ht="34.5" customHeight="1">
      <c r="A40" s="41" t="s">
        <v>24</v>
      </c>
      <c r="B40" s="104" t="s">
        <v>78</v>
      </c>
      <c r="C40" s="73" t="s">
        <v>72</v>
      </c>
      <c r="D40" s="63" t="s">
        <v>65</v>
      </c>
      <c r="E40" s="63" t="s">
        <v>65</v>
      </c>
      <c r="F40" s="29">
        <v>0</v>
      </c>
      <c r="G40" s="123">
        <v>0</v>
      </c>
      <c r="H40" s="58">
        <v>1</v>
      </c>
      <c r="I40" s="76">
        <f t="shared" si="9"/>
        <v>2220.3389830508477</v>
      </c>
      <c r="J40" s="78">
        <f t="shared" si="10"/>
        <v>2220.3389830508477</v>
      </c>
      <c r="K40" s="89">
        <v>0</v>
      </c>
      <c r="L40" s="90">
        <v>0</v>
      </c>
      <c r="M40" s="91">
        <v>1</v>
      </c>
      <c r="N40" s="66">
        <f t="shared" si="6"/>
        <v>2220.3389830508477</v>
      </c>
      <c r="O40" s="43">
        <f t="shared" si="8"/>
        <v>2220.3389830508477</v>
      </c>
      <c r="P40" s="43">
        <v>0</v>
      </c>
      <c r="Q40" s="45">
        <v>0</v>
      </c>
      <c r="R40" s="183" t="s">
        <v>100</v>
      </c>
      <c r="S40" s="100">
        <v>2620</v>
      </c>
      <c r="T40" s="10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0" s="10" customFormat="1" ht="34.5" customHeight="1">
      <c r="A41" s="41" t="s">
        <v>25</v>
      </c>
      <c r="B41" s="104" t="s">
        <v>79</v>
      </c>
      <c r="C41" s="73" t="s">
        <v>72</v>
      </c>
      <c r="D41" s="63" t="s">
        <v>65</v>
      </c>
      <c r="E41" s="63" t="s">
        <v>65</v>
      </c>
      <c r="F41" s="29">
        <v>0</v>
      </c>
      <c r="G41" s="123">
        <v>0</v>
      </c>
      <c r="H41" s="58">
        <v>1</v>
      </c>
      <c r="I41" s="76">
        <f t="shared" si="9"/>
        <v>381.35593220338984</v>
      </c>
      <c r="J41" s="78">
        <f t="shared" si="10"/>
        <v>381.35593220338984</v>
      </c>
      <c r="K41" s="89">
        <v>0</v>
      </c>
      <c r="L41" s="90">
        <v>0</v>
      </c>
      <c r="M41" s="91">
        <v>1</v>
      </c>
      <c r="N41" s="66">
        <f t="shared" si="6"/>
        <v>381.35593220338984</v>
      </c>
      <c r="O41" s="43">
        <f t="shared" si="8"/>
        <v>381.35593220338984</v>
      </c>
      <c r="P41" s="43">
        <v>0</v>
      </c>
      <c r="Q41" s="45">
        <v>0</v>
      </c>
      <c r="R41" s="183" t="s">
        <v>100</v>
      </c>
      <c r="S41" s="100">
        <v>450</v>
      </c>
      <c r="T41" s="10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0" s="10" customFormat="1" ht="34.5" customHeight="1">
      <c r="A42" s="41" t="s">
        <v>26</v>
      </c>
      <c r="B42" s="104" t="s">
        <v>80</v>
      </c>
      <c r="C42" s="73" t="s">
        <v>72</v>
      </c>
      <c r="D42" s="63" t="s">
        <v>65</v>
      </c>
      <c r="E42" s="63" t="s">
        <v>65</v>
      </c>
      <c r="F42" s="29">
        <v>0</v>
      </c>
      <c r="G42" s="123">
        <v>0</v>
      </c>
      <c r="H42" s="58">
        <v>1</v>
      </c>
      <c r="I42" s="76">
        <f t="shared" si="9"/>
        <v>67.79661016949153</v>
      </c>
      <c r="J42" s="78">
        <f t="shared" si="10"/>
        <v>67.79661016949153</v>
      </c>
      <c r="K42" s="89">
        <v>0</v>
      </c>
      <c r="L42" s="90">
        <v>0</v>
      </c>
      <c r="M42" s="91">
        <v>1</v>
      </c>
      <c r="N42" s="66">
        <f t="shared" si="6"/>
        <v>67.79661016949153</v>
      </c>
      <c r="O42" s="43">
        <f t="shared" si="8"/>
        <v>67.79661016949153</v>
      </c>
      <c r="P42" s="43">
        <v>0</v>
      </c>
      <c r="Q42" s="45">
        <v>0</v>
      </c>
      <c r="R42" s="183" t="s">
        <v>100</v>
      </c>
      <c r="S42" s="100">
        <v>80</v>
      </c>
      <c r="T42" s="10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70" s="10" customFormat="1" ht="34.5" customHeight="1">
      <c r="A43" s="41" t="s">
        <v>27</v>
      </c>
      <c r="B43" s="104" t="s">
        <v>81</v>
      </c>
      <c r="C43" s="73" t="s">
        <v>72</v>
      </c>
      <c r="D43" s="63" t="s">
        <v>65</v>
      </c>
      <c r="E43" s="63" t="s">
        <v>65</v>
      </c>
      <c r="F43" s="29">
        <v>0</v>
      </c>
      <c r="G43" s="123">
        <v>0</v>
      </c>
      <c r="H43" s="58">
        <v>1</v>
      </c>
      <c r="I43" s="76">
        <f t="shared" si="9"/>
        <v>169.49152542372883</v>
      </c>
      <c r="J43" s="78">
        <f t="shared" si="10"/>
        <v>169.49152542372883</v>
      </c>
      <c r="K43" s="89">
        <v>0</v>
      </c>
      <c r="L43" s="90">
        <v>0</v>
      </c>
      <c r="M43" s="91">
        <v>1</v>
      </c>
      <c r="N43" s="66">
        <f t="shared" si="6"/>
        <v>169.49152542372883</v>
      </c>
      <c r="O43" s="43">
        <f t="shared" si="8"/>
        <v>169.49152542372883</v>
      </c>
      <c r="P43" s="43">
        <v>0</v>
      </c>
      <c r="Q43" s="45">
        <v>0</v>
      </c>
      <c r="R43" s="183" t="s">
        <v>100</v>
      </c>
      <c r="S43" s="100">
        <v>200</v>
      </c>
      <c r="T43" s="10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s="10" customFormat="1" ht="34.5" customHeight="1">
      <c r="A44" s="41" t="s">
        <v>40</v>
      </c>
      <c r="B44" s="104" t="s">
        <v>82</v>
      </c>
      <c r="C44" s="73" t="s">
        <v>72</v>
      </c>
      <c r="D44" s="63" t="s">
        <v>65</v>
      </c>
      <c r="E44" s="63" t="s">
        <v>65</v>
      </c>
      <c r="F44" s="29">
        <v>0</v>
      </c>
      <c r="G44" s="123">
        <v>0</v>
      </c>
      <c r="H44" s="58">
        <v>1</v>
      </c>
      <c r="I44" s="76">
        <f t="shared" si="9"/>
        <v>96.61016949152543</v>
      </c>
      <c r="J44" s="78">
        <f t="shared" si="10"/>
        <v>96.61016949152543</v>
      </c>
      <c r="K44" s="89">
        <v>0</v>
      </c>
      <c r="L44" s="90">
        <v>0</v>
      </c>
      <c r="M44" s="91">
        <v>1</v>
      </c>
      <c r="N44" s="66">
        <f t="shared" si="6"/>
        <v>96.61016949152543</v>
      </c>
      <c r="O44" s="43">
        <f t="shared" si="8"/>
        <v>96.61016949152543</v>
      </c>
      <c r="P44" s="43">
        <v>0</v>
      </c>
      <c r="Q44" s="45">
        <v>0</v>
      </c>
      <c r="R44" s="183" t="s">
        <v>100</v>
      </c>
      <c r="S44" s="100">
        <v>114</v>
      </c>
      <c r="T44" s="10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70" s="10" customFormat="1" ht="34.5" customHeight="1">
      <c r="A45" s="41" t="s">
        <v>28</v>
      </c>
      <c r="B45" s="104" t="s">
        <v>83</v>
      </c>
      <c r="C45" s="73" t="s">
        <v>72</v>
      </c>
      <c r="D45" s="63" t="s">
        <v>65</v>
      </c>
      <c r="E45" s="63" t="s">
        <v>65</v>
      </c>
      <c r="F45" s="29">
        <v>0</v>
      </c>
      <c r="G45" s="123">
        <v>0</v>
      </c>
      <c r="H45" s="58">
        <v>1</v>
      </c>
      <c r="I45" s="76">
        <f t="shared" si="9"/>
        <v>96.61016949152543</v>
      </c>
      <c r="J45" s="78">
        <f t="shared" si="10"/>
        <v>96.61016949152543</v>
      </c>
      <c r="K45" s="89">
        <v>0</v>
      </c>
      <c r="L45" s="90">
        <v>0</v>
      </c>
      <c r="M45" s="91">
        <v>1</v>
      </c>
      <c r="N45" s="66">
        <f t="shared" si="6"/>
        <v>96.61016949152543</v>
      </c>
      <c r="O45" s="43">
        <f t="shared" si="8"/>
        <v>96.61016949152543</v>
      </c>
      <c r="P45" s="43">
        <v>0</v>
      </c>
      <c r="Q45" s="45">
        <v>0</v>
      </c>
      <c r="R45" s="183" t="s">
        <v>100</v>
      </c>
      <c r="S45" s="100">
        <v>114</v>
      </c>
      <c r="T45" s="10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0" s="10" customFormat="1" ht="34.5" customHeight="1">
      <c r="A46" s="41" t="s">
        <v>29</v>
      </c>
      <c r="B46" s="104" t="s">
        <v>84</v>
      </c>
      <c r="C46" s="73" t="s">
        <v>72</v>
      </c>
      <c r="D46" s="63" t="s">
        <v>65</v>
      </c>
      <c r="E46" s="63" t="s">
        <v>65</v>
      </c>
      <c r="F46" s="29">
        <v>0</v>
      </c>
      <c r="G46" s="123">
        <v>0</v>
      </c>
      <c r="H46" s="58">
        <v>1</v>
      </c>
      <c r="I46" s="76">
        <f t="shared" si="9"/>
        <v>166.10169491525426</v>
      </c>
      <c r="J46" s="78">
        <f t="shared" si="10"/>
        <v>166.10169491525426</v>
      </c>
      <c r="K46" s="89">
        <v>0</v>
      </c>
      <c r="L46" s="90">
        <v>0</v>
      </c>
      <c r="M46" s="91">
        <v>1</v>
      </c>
      <c r="N46" s="66">
        <f t="shared" si="6"/>
        <v>166.10169491525426</v>
      </c>
      <c r="O46" s="43">
        <f t="shared" si="8"/>
        <v>166.10169491525426</v>
      </c>
      <c r="P46" s="43">
        <v>0</v>
      </c>
      <c r="Q46" s="45">
        <v>0</v>
      </c>
      <c r="R46" s="183" t="s">
        <v>100</v>
      </c>
      <c r="S46" s="100">
        <v>196</v>
      </c>
      <c r="T46" s="10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70" s="10" customFormat="1" ht="34.5" customHeight="1">
      <c r="A47" s="41" t="s">
        <v>30</v>
      </c>
      <c r="B47" s="104" t="s">
        <v>82</v>
      </c>
      <c r="C47" s="73" t="s">
        <v>72</v>
      </c>
      <c r="D47" s="63" t="s">
        <v>65</v>
      </c>
      <c r="E47" s="63" t="s">
        <v>65</v>
      </c>
      <c r="F47" s="29">
        <v>0</v>
      </c>
      <c r="G47" s="123">
        <v>0</v>
      </c>
      <c r="H47" s="58">
        <v>1</v>
      </c>
      <c r="I47" s="76">
        <f>N47</f>
        <v>216.9491525423729</v>
      </c>
      <c r="J47" s="78">
        <f>I47</f>
        <v>216.9491525423729</v>
      </c>
      <c r="K47" s="89">
        <v>0</v>
      </c>
      <c r="L47" s="90">
        <v>0</v>
      </c>
      <c r="M47" s="91">
        <v>1</v>
      </c>
      <c r="N47" s="66">
        <f>O47+P47</f>
        <v>216.9491525423729</v>
      </c>
      <c r="O47" s="43">
        <f t="shared" si="8"/>
        <v>216.9491525423729</v>
      </c>
      <c r="P47" s="43">
        <v>0</v>
      </c>
      <c r="Q47" s="45">
        <v>0</v>
      </c>
      <c r="R47" s="183" t="s">
        <v>100</v>
      </c>
      <c r="S47" s="100">
        <v>256</v>
      </c>
      <c r="T47" s="10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s="10" customFormat="1" ht="34.5" customHeight="1">
      <c r="A48" s="41" t="s">
        <v>31</v>
      </c>
      <c r="B48" s="104" t="s">
        <v>84</v>
      </c>
      <c r="C48" s="73" t="s">
        <v>72</v>
      </c>
      <c r="D48" s="63" t="s">
        <v>65</v>
      </c>
      <c r="E48" s="63" t="s">
        <v>65</v>
      </c>
      <c r="F48" s="29">
        <v>0</v>
      </c>
      <c r="G48" s="123">
        <v>0</v>
      </c>
      <c r="H48" s="58">
        <v>1</v>
      </c>
      <c r="I48" s="76">
        <f t="shared" si="9"/>
        <v>250.84745762711864</v>
      </c>
      <c r="J48" s="78">
        <f t="shared" si="10"/>
        <v>250.84745762711864</v>
      </c>
      <c r="K48" s="89">
        <v>0</v>
      </c>
      <c r="L48" s="90">
        <v>0</v>
      </c>
      <c r="M48" s="91">
        <v>1</v>
      </c>
      <c r="N48" s="66">
        <f t="shared" si="6"/>
        <v>250.84745762711864</v>
      </c>
      <c r="O48" s="43">
        <f t="shared" si="8"/>
        <v>250.84745762711864</v>
      </c>
      <c r="P48" s="43">
        <v>0</v>
      </c>
      <c r="Q48" s="45">
        <v>0</v>
      </c>
      <c r="R48" s="183" t="s">
        <v>100</v>
      </c>
      <c r="S48" s="100">
        <v>296</v>
      </c>
      <c r="T48" s="10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70" s="10" customFormat="1" ht="34.5" customHeight="1">
      <c r="A49" s="41" t="s">
        <v>93</v>
      </c>
      <c r="B49" s="104" t="s">
        <v>85</v>
      </c>
      <c r="C49" s="73" t="s">
        <v>72</v>
      </c>
      <c r="D49" s="63" t="s">
        <v>65</v>
      </c>
      <c r="E49" s="63" t="s">
        <v>65</v>
      </c>
      <c r="F49" s="29">
        <v>0</v>
      </c>
      <c r="G49" s="123">
        <v>0</v>
      </c>
      <c r="H49" s="58">
        <v>1</v>
      </c>
      <c r="I49" s="76">
        <f t="shared" si="9"/>
        <v>54.237288135593225</v>
      </c>
      <c r="J49" s="78">
        <f t="shared" si="10"/>
        <v>54.237288135593225</v>
      </c>
      <c r="K49" s="89">
        <v>0</v>
      </c>
      <c r="L49" s="90">
        <v>0</v>
      </c>
      <c r="M49" s="91">
        <v>1</v>
      </c>
      <c r="N49" s="66">
        <f t="shared" si="6"/>
        <v>54.237288135593225</v>
      </c>
      <c r="O49" s="43">
        <f t="shared" si="8"/>
        <v>54.237288135593225</v>
      </c>
      <c r="P49" s="43">
        <v>0</v>
      </c>
      <c r="Q49" s="45">
        <v>0</v>
      </c>
      <c r="R49" s="183" t="s">
        <v>100</v>
      </c>
      <c r="S49" s="100">
        <v>64</v>
      </c>
      <c r="T49" s="10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70" s="10" customFormat="1" ht="34.5" customHeight="1">
      <c r="A50" s="41" t="s">
        <v>94</v>
      </c>
      <c r="B50" s="104" t="s">
        <v>86</v>
      </c>
      <c r="C50" s="73" t="s">
        <v>72</v>
      </c>
      <c r="D50" s="63" t="s">
        <v>65</v>
      </c>
      <c r="E50" s="63" t="s">
        <v>65</v>
      </c>
      <c r="F50" s="29">
        <v>0</v>
      </c>
      <c r="G50" s="123">
        <v>0</v>
      </c>
      <c r="H50" s="58">
        <v>1</v>
      </c>
      <c r="I50" s="76">
        <f t="shared" si="9"/>
        <v>661.0169491525425</v>
      </c>
      <c r="J50" s="78">
        <f t="shared" si="10"/>
        <v>661.0169491525425</v>
      </c>
      <c r="K50" s="89">
        <v>0</v>
      </c>
      <c r="L50" s="90">
        <v>0</v>
      </c>
      <c r="M50" s="91">
        <v>1</v>
      </c>
      <c r="N50" s="66">
        <f t="shared" si="6"/>
        <v>661.0169491525425</v>
      </c>
      <c r="O50" s="43">
        <f t="shared" si="8"/>
        <v>661.0169491525425</v>
      </c>
      <c r="P50" s="43">
        <v>0</v>
      </c>
      <c r="Q50" s="45">
        <v>0</v>
      </c>
      <c r="R50" s="183" t="s">
        <v>100</v>
      </c>
      <c r="S50" s="100">
        <v>780</v>
      </c>
      <c r="T50" s="10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</row>
    <row r="51" spans="1:70" s="10" customFormat="1" ht="34.5" customHeight="1">
      <c r="A51" s="41" t="s">
        <v>95</v>
      </c>
      <c r="B51" s="104" t="s">
        <v>87</v>
      </c>
      <c r="C51" s="73" t="s">
        <v>72</v>
      </c>
      <c r="D51" s="63" t="s">
        <v>65</v>
      </c>
      <c r="E51" s="63" t="s">
        <v>65</v>
      </c>
      <c r="F51" s="29">
        <v>0</v>
      </c>
      <c r="G51" s="123">
        <v>0</v>
      </c>
      <c r="H51" s="58">
        <v>1</v>
      </c>
      <c r="I51" s="76">
        <f t="shared" si="9"/>
        <v>59.32203389830509</v>
      </c>
      <c r="J51" s="78">
        <f t="shared" si="10"/>
        <v>59.32203389830509</v>
      </c>
      <c r="K51" s="89">
        <v>0</v>
      </c>
      <c r="L51" s="90">
        <v>0</v>
      </c>
      <c r="M51" s="91">
        <v>1</v>
      </c>
      <c r="N51" s="66">
        <f t="shared" si="6"/>
        <v>59.32203389830509</v>
      </c>
      <c r="O51" s="43">
        <f t="shared" si="8"/>
        <v>59.32203389830509</v>
      </c>
      <c r="P51" s="43">
        <v>0</v>
      </c>
      <c r="Q51" s="45">
        <v>0</v>
      </c>
      <c r="R51" s="183" t="s">
        <v>100</v>
      </c>
      <c r="S51" s="100">
        <v>70</v>
      </c>
      <c r="T51" s="10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1:70" s="10" customFormat="1" ht="34.5" customHeight="1">
      <c r="A52" s="41" t="s">
        <v>96</v>
      </c>
      <c r="B52" s="104" t="s">
        <v>88</v>
      </c>
      <c r="C52" s="73" t="s">
        <v>72</v>
      </c>
      <c r="D52" s="63" t="s">
        <v>65</v>
      </c>
      <c r="E52" s="63" t="s">
        <v>65</v>
      </c>
      <c r="F52" s="29">
        <v>0</v>
      </c>
      <c r="G52" s="123">
        <v>0</v>
      </c>
      <c r="H52" s="58">
        <v>1</v>
      </c>
      <c r="I52" s="76">
        <f t="shared" si="9"/>
        <v>932.2033898305085</v>
      </c>
      <c r="J52" s="78">
        <f t="shared" si="10"/>
        <v>932.2033898305085</v>
      </c>
      <c r="K52" s="89">
        <v>0</v>
      </c>
      <c r="L52" s="90">
        <v>0</v>
      </c>
      <c r="M52" s="91">
        <v>1</v>
      </c>
      <c r="N52" s="66">
        <f t="shared" si="6"/>
        <v>932.2033898305085</v>
      </c>
      <c r="O52" s="43">
        <f t="shared" si="8"/>
        <v>932.2033898305085</v>
      </c>
      <c r="P52" s="43">
        <v>0</v>
      </c>
      <c r="Q52" s="45">
        <v>0</v>
      </c>
      <c r="R52" s="183" t="s">
        <v>100</v>
      </c>
      <c r="S52" s="100">
        <v>1100</v>
      </c>
      <c r="T52" s="10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</row>
    <row r="53" spans="1:56" ht="21.75" customHeight="1">
      <c r="A53" s="5"/>
      <c r="B53" s="181"/>
      <c r="C53" s="181"/>
      <c r="D53" s="181"/>
      <c r="E53" s="7"/>
      <c r="F53" s="5"/>
      <c r="G53" s="6"/>
      <c r="H53" s="59"/>
      <c r="I53" s="8"/>
      <c r="J53" s="8"/>
      <c r="K53" s="38"/>
      <c r="L53" s="5"/>
      <c r="M53" s="52"/>
      <c r="N53" s="5"/>
      <c r="O53" s="5"/>
      <c r="P53" s="5"/>
      <c r="Q53" s="5"/>
      <c r="R53" s="5"/>
      <c r="S53" s="97"/>
      <c r="T53" s="97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21.75" customHeight="1">
      <c r="A54" s="5"/>
      <c r="B54" s="68"/>
      <c r="C54" s="8"/>
      <c r="D54" s="8"/>
      <c r="E54" s="5"/>
      <c r="F54" s="5"/>
      <c r="G54" s="5"/>
      <c r="H54" s="59"/>
      <c r="I54" s="70"/>
      <c r="J54" s="8"/>
      <c r="K54" s="38"/>
      <c r="L54" s="5"/>
      <c r="M54" s="52"/>
      <c r="N54" s="70"/>
      <c r="O54" s="5"/>
      <c r="P54" s="5"/>
      <c r="Q54" s="5"/>
      <c r="R54" s="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29" ht="24" customHeight="1">
      <c r="A55" s="5"/>
      <c r="B55" s="69"/>
      <c r="C55" s="31"/>
      <c r="D55" s="31"/>
      <c r="E55" s="31"/>
      <c r="F55" s="31"/>
      <c r="G55" s="31"/>
      <c r="H55" s="72"/>
      <c r="I55" s="70"/>
      <c r="J55" s="8"/>
      <c r="K55" s="38"/>
      <c r="L55" s="5"/>
      <c r="M55" s="52"/>
      <c r="N55" s="70"/>
      <c r="O55" s="5"/>
      <c r="P55" s="5"/>
      <c r="Q55" s="5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4" customHeight="1">
      <c r="A56" s="5"/>
      <c r="B56" s="69"/>
      <c r="C56" s="31"/>
      <c r="D56" s="31"/>
      <c r="E56" s="31"/>
      <c r="F56" s="31"/>
      <c r="G56" s="31"/>
      <c r="H56" s="72"/>
      <c r="I56" s="70"/>
      <c r="J56" s="8"/>
      <c r="K56" s="38"/>
      <c r="L56" s="5"/>
      <c r="M56" s="52"/>
      <c r="N56" s="5"/>
      <c r="O56" s="5"/>
      <c r="P56" s="5"/>
      <c r="Q56" s="5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>
      <c r="A57" s="5"/>
      <c r="B57" s="165"/>
      <c r="C57" s="165"/>
      <c r="D57" s="165"/>
      <c r="E57" s="7"/>
      <c r="F57" s="5"/>
      <c r="G57" s="6"/>
      <c r="H57" s="59"/>
      <c r="I57" s="8"/>
      <c r="J57" s="8"/>
      <c r="K57" s="38"/>
      <c r="L57" s="5"/>
      <c r="M57" s="52"/>
      <c r="N57" s="5"/>
      <c r="O57" s="5"/>
      <c r="P57" s="5"/>
      <c r="Q57" s="5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0.25">
      <c r="A58" s="31"/>
      <c r="B58" s="173" t="s">
        <v>46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52"/>
      <c r="N58" s="5"/>
      <c r="O58" s="5"/>
      <c r="P58" s="5"/>
      <c r="Q58" s="5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8.75">
      <c r="A59" s="31"/>
      <c r="B59" s="167"/>
      <c r="C59" s="167"/>
      <c r="D59" s="167"/>
      <c r="E59" s="31"/>
      <c r="F59" s="5"/>
      <c r="G59" s="31"/>
      <c r="H59" s="59"/>
      <c r="I59" s="8"/>
      <c r="J59" s="8"/>
      <c r="K59" s="38"/>
      <c r="L59" s="5"/>
      <c r="M59" s="52"/>
      <c r="N59" s="5"/>
      <c r="O59" s="5"/>
      <c r="P59" s="5"/>
      <c r="Q59" s="5"/>
      <c r="R59" s="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>
      <c r="A60" s="5"/>
      <c r="B60" s="5"/>
      <c r="C60" s="5"/>
      <c r="D60" s="5"/>
      <c r="E60" s="5"/>
      <c r="F60" s="5"/>
      <c r="G60" s="5"/>
      <c r="H60" s="59"/>
      <c r="I60" s="8"/>
      <c r="J60" s="8"/>
      <c r="K60" s="38"/>
      <c r="L60" s="5"/>
      <c r="M60" s="52"/>
      <c r="N60" s="5"/>
      <c r="O60" s="5"/>
      <c r="P60" s="5"/>
      <c r="Q60" s="5"/>
      <c r="R60" s="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56" ht="21.75" customHeight="1">
      <c r="A61" s="5"/>
      <c r="B61" s="68"/>
      <c r="C61" s="8"/>
      <c r="D61" s="8"/>
      <c r="E61" s="5"/>
      <c r="F61" s="5"/>
      <c r="G61" s="5"/>
      <c r="H61" s="59"/>
      <c r="I61" s="70"/>
      <c r="J61" s="8"/>
      <c r="K61" s="38"/>
      <c r="L61" s="5"/>
      <c r="M61" s="52"/>
      <c r="N61" s="70"/>
      <c r="O61" s="5"/>
      <c r="P61" s="5"/>
      <c r="Q61" s="5"/>
      <c r="R61" s="5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29" ht="23.25" customHeight="1">
      <c r="A62" s="5"/>
      <c r="B62" s="69"/>
      <c r="C62" s="71"/>
      <c r="D62" s="71"/>
      <c r="E62" s="46"/>
      <c r="F62" s="31"/>
      <c r="G62" s="46"/>
      <c r="H62" s="72"/>
      <c r="I62" s="70"/>
      <c r="J62" s="8"/>
      <c r="K62" s="38"/>
      <c r="L62" s="5"/>
      <c r="M62" s="52"/>
      <c r="N62" s="70"/>
      <c r="O62" s="5"/>
      <c r="P62" s="5"/>
      <c r="Q62" s="5"/>
      <c r="R62" s="5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4" customHeight="1">
      <c r="A63" s="5"/>
      <c r="B63" s="69"/>
      <c r="C63" s="31"/>
      <c r="D63" s="31"/>
      <c r="E63" s="31"/>
      <c r="F63" s="31"/>
      <c r="G63" s="31"/>
      <c r="H63" s="72"/>
      <c r="I63" s="70"/>
      <c r="J63" s="8"/>
      <c r="K63" s="38"/>
      <c r="L63" s="5"/>
      <c r="M63" s="52"/>
      <c r="N63" s="70"/>
      <c r="O63" s="5"/>
      <c r="P63" s="5"/>
      <c r="Q63" s="5"/>
      <c r="R63" s="5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>
      <c r="A64" s="5"/>
      <c r="B64" s="165"/>
      <c r="C64" s="165"/>
      <c r="D64" s="165"/>
      <c r="E64" s="1"/>
      <c r="F64" s="5"/>
      <c r="G64" s="5"/>
      <c r="H64" s="59"/>
      <c r="I64" s="8"/>
      <c r="J64" s="8"/>
      <c r="K64" s="38"/>
      <c r="L64" s="5"/>
      <c r="M64" s="52"/>
      <c r="N64" s="5"/>
      <c r="O64" s="5"/>
      <c r="P64" s="5"/>
      <c r="Q64" s="5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18" ht="15.75">
      <c r="A65" s="5"/>
      <c r="B65" s="5"/>
      <c r="C65" s="5"/>
      <c r="D65" s="5"/>
      <c r="E65" s="5"/>
      <c r="F65" s="5"/>
      <c r="G65" s="5"/>
      <c r="H65" s="59"/>
      <c r="I65" s="8"/>
      <c r="J65" s="8"/>
      <c r="K65" s="38"/>
      <c r="L65" s="5"/>
      <c r="M65" s="52"/>
      <c r="N65" s="5"/>
      <c r="O65" s="5"/>
      <c r="P65" s="5"/>
      <c r="Q65" s="5"/>
      <c r="R65" s="5"/>
    </row>
    <row r="66" spans="1:18" ht="15.75">
      <c r="A66" s="5"/>
      <c r="B66" s="5"/>
      <c r="C66" s="5"/>
      <c r="D66" s="5"/>
      <c r="E66" s="5"/>
      <c r="F66" s="5"/>
      <c r="G66" s="5"/>
      <c r="H66" s="59"/>
      <c r="I66" s="8"/>
      <c r="J66" s="8"/>
      <c r="K66" s="38"/>
      <c r="L66" s="5"/>
      <c r="M66" s="52"/>
      <c r="N66" s="5"/>
      <c r="O66" s="5"/>
      <c r="P66" s="5"/>
      <c r="Q66" s="5"/>
      <c r="R66" s="5"/>
    </row>
    <row r="67" spans="1:18" ht="15.75">
      <c r="A67" s="5"/>
      <c r="B67" s="5"/>
      <c r="C67" s="5"/>
      <c r="D67" s="5"/>
      <c r="E67" s="5"/>
      <c r="F67" s="5"/>
      <c r="G67" s="5"/>
      <c r="H67" s="59"/>
      <c r="I67" s="8"/>
      <c r="J67" s="8"/>
      <c r="K67" s="38"/>
      <c r="L67" s="5"/>
      <c r="M67" s="52"/>
      <c r="N67" s="5"/>
      <c r="O67" s="5"/>
      <c r="P67" s="5"/>
      <c r="Q67" s="5"/>
      <c r="R67" s="5"/>
    </row>
    <row r="68" spans="1:18" ht="15.75">
      <c r="A68" s="5"/>
      <c r="B68" s="5"/>
      <c r="C68" s="5"/>
      <c r="D68" s="5"/>
      <c r="E68" s="5"/>
      <c r="F68" s="5"/>
      <c r="G68" s="5"/>
      <c r="H68" s="59"/>
      <c r="I68" s="8"/>
      <c r="J68" s="8"/>
      <c r="K68" s="38"/>
      <c r="L68" s="5"/>
      <c r="M68" s="52"/>
      <c r="N68" s="5"/>
      <c r="O68" s="5"/>
      <c r="P68" s="5"/>
      <c r="Q68" s="5"/>
      <c r="R68" s="5"/>
    </row>
    <row r="69" spans="1:18" ht="15.75">
      <c r="A69" s="5"/>
      <c r="B69" s="5"/>
      <c r="C69" s="5"/>
      <c r="D69" s="5"/>
      <c r="E69" s="5"/>
      <c r="F69" s="5"/>
      <c r="G69" s="5"/>
      <c r="H69" s="59"/>
      <c r="I69" s="8"/>
      <c r="J69" s="8"/>
      <c r="K69" s="38"/>
      <c r="L69" s="5"/>
      <c r="M69" s="52"/>
      <c r="N69" s="5"/>
      <c r="O69" s="5"/>
      <c r="P69" s="5"/>
      <c r="Q69" s="5"/>
      <c r="R69" s="5"/>
    </row>
    <row r="70" spans="1:18" ht="15.75">
      <c r="A70" s="5"/>
      <c r="B70" s="5"/>
      <c r="C70" s="5"/>
      <c r="D70" s="5"/>
      <c r="E70" s="5"/>
      <c r="F70" s="5"/>
      <c r="G70" s="5"/>
      <c r="H70" s="59"/>
      <c r="I70" s="8"/>
      <c r="J70" s="8"/>
      <c r="K70" s="38"/>
      <c r="L70" s="5"/>
      <c r="M70" s="52"/>
      <c r="N70" s="5"/>
      <c r="O70" s="5"/>
      <c r="P70" s="5"/>
      <c r="Q70" s="5"/>
      <c r="R70" s="5"/>
    </row>
    <row r="71" spans="1:18" ht="15.75">
      <c r="A71" s="5"/>
      <c r="B71" s="5"/>
      <c r="C71" s="5"/>
      <c r="D71" s="5"/>
      <c r="E71" s="5"/>
      <c r="F71" s="5"/>
      <c r="G71" s="5"/>
      <c r="H71" s="59"/>
      <c r="I71" s="8"/>
      <c r="J71" s="8"/>
      <c r="K71" s="38"/>
      <c r="L71" s="5"/>
      <c r="M71" s="52"/>
      <c r="N71" s="5"/>
      <c r="O71" s="5"/>
      <c r="P71" s="5"/>
      <c r="Q71" s="5"/>
      <c r="R71" s="5"/>
    </row>
    <row r="72" spans="1:18" ht="15.75">
      <c r="A72" s="5"/>
      <c r="B72" s="5"/>
      <c r="C72" s="5"/>
      <c r="D72" s="5"/>
      <c r="E72" s="5"/>
      <c r="F72" s="5"/>
      <c r="G72" s="5"/>
      <c r="H72" s="59"/>
      <c r="I72" s="8"/>
      <c r="J72" s="8"/>
      <c r="K72" s="38"/>
      <c r="L72" s="5"/>
      <c r="M72" s="52"/>
      <c r="N72" s="5"/>
      <c r="O72" s="5"/>
      <c r="P72" s="5"/>
      <c r="Q72" s="5"/>
      <c r="R72" s="5"/>
    </row>
    <row r="73" spans="1:18" ht="15.75">
      <c r="A73" s="5"/>
      <c r="B73" s="5"/>
      <c r="C73" s="5"/>
      <c r="D73" s="5"/>
      <c r="E73" s="5"/>
      <c r="F73" s="5"/>
      <c r="G73" s="5"/>
      <c r="H73" s="59"/>
      <c r="I73" s="8"/>
      <c r="J73" s="8"/>
      <c r="K73" s="38"/>
      <c r="L73" s="5"/>
      <c r="M73" s="52"/>
      <c r="N73" s="5"/>
      <c r="O73" s="5"/>
      <c r="P73" s="5"/>
      <c r="Q73" s="5"/>
      <c r="R73" s="5"/>
    </row>
    <row r="74" spans="1:18" ht="15.75">
      <c r="A74" s="5"/>
      <c r="B74" s="5"/>
      <c r="C74" s="5"/>
      <c r="D74" s="5"/>
      <c r="E74" s="5"/>
      <c r="F74" s="5"/>
      <c r="G74" s="5"/>
      <c r="H74" s="59"/>
      <c r="I74" s="8"/>
      <c r="J74" s="8"/>
      <c r="K74" s="38"/>
      <c r="L74" s="5"/>
      <c r="M74" s="52"/>
      <c r="N74" s="5"/>
      <c r="O74" s="5"/>
      <c r="P74" s="5"/>
      <c r="Q74" s="5"/>
      <c r="R74" s="5"/>
    </row>
  </sheetData>
  <sheetProtection/>
  <mergeCells count="28">
    <mergeCell ref="K8:M9"/>
    <mergeCell ref="B58:L58"/>
    <mergeCell ref="T7:T10"/>
    <mergeCell ref="S7:S10"/>
    <mergeCell ref="R8:R11"/>
    <mergeCell ref="L2:N2"/>
    <mergeCell ref="B53:D53"/>
    <mergeCell ref="A5:R5"/>
    <mergeCell ref="B64:D64"/>
    <mergeCell ref="O9:P9"/>
    <mergeCell ref="Q9:Q10"/>
    <mergeCell ref="B59:D59"/>
    <mergeCell ref="B57:D57"/>
    <mergeCell ref="I7:I10"/>
    <mergeCell ref="N8:N10"/>
    <mergeCell ref="K7:Q7"/>
    <mergeCell ref="J7:J10"/>
    <mergeCell ref="O8:Q8"/>
    <mergeCell ref="A1:D1"/>
    <mergeCell ref="A3:C3"/>
    <mergeCell ref="A2:E2"/>
    <mergeCell ref="A4:D4"/>
    <mergeCell ref="B7:B10"/>
    <mergeCell ref="C7:C10"/>
    <mergeCell ref="D7:E9"/>
    <mergeCell ref="C6:I6"/>
    <mergeCell ref="A7:A10"/>
    <mergeCell ref="F7:H9"/>
  </mergeCells>
  <printOptions/>
  <pageMargins left="0.5118110236220472" right="0.11811023622047245" top="0.1968503937007874" bottom="0.15748031496062992" header="0.31496062992125984" footer="0.31496062992125984"/>
  <pageSetup fitToHeight="2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2018-01-15T13:07:12Z</cp:lastPrinted>
  <dcterms:created xsi:type="dcterms:W3CDTF">2009-07-27T10:10:26Z</dcterms:created>
  <dcterms:modified xsi:type="dcterms:W3CDTF">2018-01-15T13:22:41Z</dcterms:modified>
  <cp:category/>
  <cp:version/>
  <cp:contentType/>
  <cp:contentStatus/>
</cp:coreProperties>
</file>